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fise\OneDrive\Dokumenty\Sdilena\JKK\Slapský pohár 2024\"/>
    </mc:Choice>
  </mc:AlternateContent>
  <xr:revisionPtr revIDLastSave="0" documentId="13_ncr:1_{7778CB58-6AE1-4A8E-8CD6-CE51E3AD8C52}" xr6:coauthVersionLast="47" xr6:coauthVersionMax="47" xr10:uidLastSave="{00000000-0000-0000-0000-000000000000}"/>
  <bookViews>
    <workbookView xWindow="-120" yWindow="-120" windowWidth="24240" windowHeight="13020" tabRatio="886" firstSheet="4" activeTab="11" xr2:uid="{00000000-000D-0000-FFFF-FFFF00000000}"/>
  </bookViews>
  <sheets>
    <sheet name="Startovní listina" sheetId="12" state="hidden" r:id="rId1"/>
    <sheet name="Dělené umístění" sheetId="14" state="hidden" r:id="rId2"/>
    <sheet name="Celkové pořadí trasy" sheetId="15" state="hidden" r:id="rId3"/>
    <sheet name="Statistiky" sheetId="16" state="hidden" r:id="rId4"/>
    <sheet name="Celkové pořadí" sheetId="1" r:id="rId5"/>
    <sheet name="1 - SUPER Open" sheetId="13" r:id="rId6"/>
    <sheet name="2 - Open" sheetId="4" r:id="rId7"/>
    <sheet name="3 - Racer" sheetId="19" r:id="rId8"/>
    <sheet name="4 - Racer Cruiser" sheetId="3" r:id="rId9"/>
    <sheet name="5 - Cruiser lehký" sheetId="5" r:id="rId10"/>
    <sheet name="6 - Cruiser střední" sheetId="18" r:id="rId11"/>
    <sheet name="7 - Cruiser těžký" sheetId="7" r:id="rId12"/>
  </sheets>
  <definedNames>
    <definedName name="_xlnm._FilterDatabase" localSheetId="5" hidden="1">'1 - SUPER Open'!$A$3:$W$3</definedName>
    <definedName name="_xlnm._FilterDatabase" localSheetId="6" hidden="1">'2 - Open'!$B$3:$Q$3</definedName>
    <definedName name="_xlnm._FilterDatabase" localSheetId="7" hidden="1">'3 - Racer'!$B$3:$Q$3</definedName>
    <definedName name="_xlnm._FilterDatabase" localSheetId="8" hidden="1">'4 - Racer Cruiser'!$B$3:$U$3</definedName>
    <definedName name="_xlnm._FilterDatabase" localSheetId="9" hidden="1">'5 - Cruiser lehký'!$B$3:$Q$3</definedName>
    <definedName name="_xlnm._FilterDatabase" localSheetId="10" hidden="1">'6 - Cruiser střední'!$B$3:$Q$3</definedName>
    <definedName name="_xlnm._FilterDatabase" localSheetId="11" hidden="1">'7 - Cruiser těžký'!$B$3:$Q$31</definedName>
    <definedName name="_xlnm._FilterDatabase" localSheetId="4" hidden="1">'Celkové pořadí'!$B$3:$O$106</definedName>
    <definedName name="_xlnm._FilterDatabase" localSheetId="2" hidden="1">'Celkové pořadí trasy'!$B$3:$X$99</definedName>
    <definedName name="_xlnm._FilterDatabase" localSheetId="1" hidden="1">'Dělené umístění'!$B$2:$I$202</definedName>
    <definedName name="_xlnm._FilterDatabase" localSheetId="0" hidden="1">'Startovní listina'!$B$2:$J$272</definedName>
    <definedName name="_xlnm.Print_Area" localSheetId="6">'2 - Open'!$A$3:$T$43</definedName>
    <definedName name="_xlnm.Print_Area" localSheetId="8">'4 - Racer Cruiser'!$A$1:$N$33</definedName>
    <definedName name="_xlnm.Print_Area" localSheetId="9">'5 - Cruiser lehký'!$A$1:$P$12</definedName>
    <definedName name="_xlnm.Print_Area" localSheetId="10">'6 - Cruiser střední'!$A$1:$P$12</definedName>
    <definedName name="_xlnm.Print_Area" localSheetId="4">'Celkové pořadí'!$A$1:$O$17</definedName>
    <definedName name="_xlnm.Print_Area" localSheetId="2">'Celkové pořadí trasy'!$A$1:$M$46</definedName>
  </definedNames>
  <calcPr calcId="191029"/>
  <pivotCaches>
    <pivotCache cacheId="0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7" i="12" l="1"/>
  <c r="L197" i="12"/>
  <c r="I197" i="12"/>
  <c r="H197" i="12"/>
  <c r="G197" i="12"/>
  <c r="F197" i="12"/>
  <c r="E197" i="12"/>
  <c r="M206" i="12"/>
  <c r="L206" i="12"/>
  <c r="I206" i="12"/>
  <c r="H206" i="12"/>
  <c r="G206" i="12"/>
  <c r="F206" i="12"/>
  <c r="E206" i="12"/>
  <c r="M153" i="12"/>
  <c r="L153" i="12"/>
  <c r="I153" i="12"/>
  <c r="H153" i="12"/>
  <c r="G153" i="12"/>
  <c r="F153" i="12"/>
  <c r="E153" i="12"/>
  <c r="M31" i="12"/>
  <c r="L31" i="12"/>
  <c r="I31" i="12"/>
  <c r="H31" i="12"/>
  <c r="G31" i="12"/>
  <c r="F31" i="12"/>
  <c r="E31" i="12"/>
  <c r="Q8" i="18"/>
  <c r="O8" i="18"/>
  <c r="P8" i="18" s="1"/>
  <c r="D8" i="18"/>
  <c r="Q21" i="5"/>
  <c r="O21" i="5"/>
  <c r="P21" i="5" s="1"/>
  <c r="D21" i="5"/>
  <c r="Q17" i="5"/>
  <c r="O17" i="5"/>
  <c r="P17" i="5" s="1"/>
  <c r="D17" i="5"/>
  <c r="M121" i="12"/>
  <c r="L121" i="12"/>
  <c r="I121" i="12"/>
  <c r="H121" i="12"/>
  <c r="G121" i="12"/>
  <c r="F121" i="12"/>
  <c r="E121" i="12"/>
  <c r="M30" i="12"/>
  <c r="L30" i="12"/>
  <c r="I30" i="12"/>
  <c r="H30" i="12"/>
  <c r="G30" i="12"/>
  <c r="F30" i="12"/>
  <c r="E30" i="12"/>
  <c r="M113" i="12"/>
  <c r="L113" i="12"/>
  <c r="I113" i="12"/>
  <c r="H113" i="12"/>
  <c r="G113" i="12"/>
  <c r="F113" i="12"/>
  <c r="E113" i="12"/>
  <c r="M24" i="12"/>
  <c r="L24" i="12"/>
  <c r="I24" i="12"/>
  <c r="H24" i="12"/>
  <c r="G24" i="12"/>
  <c r="F24" i="12"/>
  <c r="E24" i="12"/>
  <c r="Q26" i="5"/>
  <c r="O26" i="5"/>
  <c r="P26" i="5" s="1"/>
  <c r="D26" i="5"/>
  <c r="M133" i="12"/>
  <c r="L133" i="12"/>
  <c r="I133" i="12"/>
  <c r="H133" i="12"/>
  <c r="G133" i="12"/>
  <c r="F133" i="12"/>
  <c r="E133" i="12"/>
  <c r="Q14" i="5"/>
  <c r="O14" i="5"/>
  <c r="P14" i="5" s="1"/>
  <c r="D14" i="5"/>
  <c r="Q10" i="4"/>
  <c r="O10" i="4"/>
  <c r="P10" i="4" s="1"/>
  <c r="D10" i="4"/>
  <c r="M38" i="12"/>
  <c r="L38" i="12"/>
  <c r="I38" i="12"/>
  <c r="H38" i="12"/>
  <c r="G38" i="12"/>
  <c r="F38" i="12"/>
  <c r="E38" i="12"/>
  <c r="D7" i="13"/>
  <c r="Q9" i="19"/>
  <c r="O9" i="19"/>
  <c r="P9" i="19" s="1"/>
  <c r="D9" i="19"/>
  <c r="Q6" i="19"/>
  <c r="O6" i="19"/>
  <c r="P6" i="19" s="1"/>
  <c r="D6" i="19"/>
  <c r="Q21" i="7"/>
  <c r="O21" i="7"/>
  <c r="P21" i="7" s="1"/>
  <c r="D21" i="7"/>
  <c r="Q12" i="7"/>
  <c r="O12" i="7"/>
  <c r="P12" i="7" s="1"/>
  <c r="D12" i="7"/>
  <c r="Q19" i="7"/>
  <c r="O19" i="7"/>
  <c r="P19" i="7" s="1"/>
  <c r="D19" i="7"/>
  <c r="Q8" i="7"/>
  <c r="O8" i="7"/>
  <c r="P8" i="7" s="1"/>
  <c r="D8" i="7"/>
  <c r="Q18" i="5"/>
  <c r="O18" i="5"/>
  <c r="P18" i="5" s="1"/>
  <c r="D18" i="5"/>
  <c r="Q8" i="5"/>
  <c r="O8" i="5"/>
  <c r="P8" i="5" s="1"/>
  <c r="D8" i="5"/>
  <c r="M247" i="12"/>
  <c r="L247" i="12"/>
  <c r="I247" i="12"/>
  <c r="H247" i="12"/>
  <c r="G247" i="12"/>
  <c r="F247" i="12"/>
  <c r="E247" i="12"/>
  <c r="M158" i="12"/>
  <c r="L158" i="12"/>
  <c r="I158" i="12"/>
  <c r="H158" i="12"/>
  <c r="G158" i="12"/>
  <c r="F158" i="12"/>
  <c r="E158" i="12"/>
  <c r="M259" i="12"/>
  <c r="L259" i="12"/>
  <c r="I259" i="12"/>
  <c r="H259" i="12"/>
  <c r="G259" i="12"/>
  <c r="F259" i="12"/>
  <c r="E259" i="12"/>
  <c r="E12" i="1"/>
  <c r="M7" i="12"/>
  <c r="L7" i="12"/>
  <c r="I7" i="12"/>
  <c r="H7" i="12"/>
  <c r="G7" i="12"/>
  <c r="F7" i="12"/>
  <c r="E7" i="12"/>
  <c r="M6" i="12"/>
  <c r="L6" i="12"/>
  <c r="I6" i="12"/>
  <c r="H6" i="12"/>
  <c r="G6" i="12"/>
  <c r="F6" i="12"/>
  <c r="E6" i="12"/>
  <c r="D5" i="13"/>
  <c r="D4" i="13"/>
  <c r="D8" i="13"/>
  <c r="D6" i="13"/>
  <c r="D9" i="13"/>
  <c r="D10" i="13"/>
  <c r="D11" i="13"/>
  <c r="D12" i="13"/>
  <c r="L3" i="12" l="1"/>
  <c r="I3" i="12"/>
  <c r="H3" i="12"/>
  <c r="G3" i="12"/>
  <c r="F3" i="12"/>
  <c r="E3" i="12"/>
  <c r="M128" i="12"/>
  <c r="L128" i="12"/>
  <c r="I128" i="12"/>
  <c r="H128" i="12"/>
  <c r="G128" i="12"/>
  <c r="F128" i="12"/>
  <c r="E128" i="12"/>
  <c r="M5" i="12"/>
  <c r="L5" i="12"/>
  <c r="I5" i="12"/>
  <c r="H5" i="12"/>
  <c r="G5" i="12"/>
  <c r="F5" i="12"/>
  <c r="E5" i="12"/>
  <c r="E52" i="1"/>
  <c r="E44" i="1"/>
  <c r="E46" i="1"/>
  <c r="O4" i="3"/>
  <c r="Q7" i="7"/>
  <c r="O7" i="7"/>
  <c r="P7" i="7" s="1"/>
  <c r="D7" i="7"/>
  <c r="Q41" i="5"/>
  <c r="O41" i="5"/>
  <c r="P41" i="5" s="1"/>
  <c r="D41" i="5"/>
  <c r="Q16" i="5"/>
  <c r="O16" i="5"/>
  <c r="P16" i="5" s="1"/>
  <c r="D16" i="5"/>
  <c r="Q39" i="5"/>
  <c r="O39" i="5"/>
  <c r="P39" i="5" s="1"/>
  <c r="D39" i="5"/>
  <c r="Q36" i="5"/>
  <c r="O36" i="5"/>
  <c r="P36" i="5" s="1"/>
  <c r="D36" i="5"/>
  <c r="Q24" i="5"/>
  <c r="O24" i="5"/>
  <c r="P24" i="5" s="1"/>
  <c r="D24" i="5"/>
  <c r="Q31" i="5"/>
  <c r="O31" i="5"/>
  <c r="P31" i="5" s="1"/>
  <c r="D31" i="5"/>
  <c r="Q15" i="5"/>
  <c r="O15" i="5"/>
  <c r="P15" i="5" s="1"/>
  <c r="D15" i="5"/>
  <c r="Q32" i="5"/>
  <c r="O32" i="5"/>
  <c r="P32" i="5" s="1"/>
  <c r="D32" i="5"/>
  <c r="D29" i="5"/>
  <c r="Q106" i="1"/>
  <c r="F101" i="1"/>
  <c r="C101" i="1"/>
  <c r="Q105" i="1"/>
  <c r="F98" i="1"/>
  <c r="C98" i="1"/>
  <c r="Q104" i="1"/>
  <c r="F90" i="1"/>
  <c r="C90" i="1"/>
  <c r="Q103" i="1"/>
  <c r="F82" i="1"/>
  <c r="C82" i="1"/>
  <c r="Q102" i="1"/>
  <c r="F68" i="1"/>
  <c r="C68" i="1"/>
  <c r="F52" i="1"/>
  <c r="C52" i="1"/>
  <c r="C89" i="1"/>
  <c r="C80" i="1"/>
  <c r="C62" i="1"/>
  <c r="C73" i="1"/>
  <c r="C54" i="1"/>
  <c r="C44" i="1"/>
  <c r="Q93" i="1"/>
  <c r="F74" i="1"/>
  <c r="E74" i="1"/>
  <c r="C74" i="1"/>
  <c r="M185" i="12"/>
  <c r="L185" i="12"/>
  <c r="I185" i="12"/>
  <c r="H185" i="12"/>
  <c r="G185" i="12"/>
  <c r="F185" i="12"/>
  <c r="E185" i="12"/>
  <c r="M127" i="12"/>
  <c r="L127" i="12"/>
  <c r="I127" i="12"/>
  <c r="H127" i="12"/>
  <c r="G127" i="12"/>
  <c r="F127" i="12"/>
  <c r="E127" i="12"/>
  <c r="M102" i="12"/>
  <c r="L102" i="12"/>
  <c r="I102" i="12"/>
  <c r="H102" i="12"/>
  <c r="G102" i="12"/>
  <c r="F102" i="12"/>
  <c r="E102" i="12"/>
  <c r="M126" i="12"/>
  <c r="L126" i="12"/>
  <c r="I126" i="12"/>
  <c r="H126" i="12"/>
  <c r="G126" i="12"/>
  <c r="F126" i="12"/>
  <c r="E126" i="12"/>
  <c r="M167" i="12"/>
  <c r="L167" i="12"/>
  <c r="I167" i="12"/>
  <c r="H167" i="12"/>
  <c r="G167" i="12"/>
  <c r="F167" i="12"/>
  <c r="E167" i="12"/>
  <c r="Q7" i="4" l="1"/>
  <c r="O7" i="4"/>
  <c r="P7" i="4" s="1"/>
  <c r="D7" i="4"/>
  <c r="Q9" i="4"/>
  <c r="O9" i="4"/>
  <c r="P9" i="4" s="1"/>
  <c r="D9" i="4"/>
  <c r="Q92" i="1"/>
  <c r="F72" i="1"/>
  <c r="E72" i="1"/>
  <c r="C72" i="1"/>
  <c r="Q91" i="1"/>
  <c r="F21" i="1"/>
  <c r="E21" i="1"/>
  <c r="C21" i="1"/>
  <c r="Q86" i="1"/>
  <c r="F102" i="1"/>
  <c r="E102" i="1"/>
  <c r="C102" i="1"/>
  <c r="Q84" i="1"/>
  <c r="F99" i="1"/>
  <c r="E99" i="1"/>
  <c r="C99" i="1"/>
  <c r="M277" i="12"/>
  <c r="L277" i="12"/>
  <c r="I277" i="12"/>
  <c r="H277" i="12"/>
  <c r="G277" i="12"/>
  <c r="F277" i="12"/>
  <c r="E277" i="12"/>
  <c r="Q71" i="1"/>
  <c r="F91" i="1"/>
  <c r="E91" i="1"/>
  <c r="C91" i="1"/>
  <c r="Q70" i="1"/>
  <c r="F83" i="1"/>
  <c r="E83" i="1"/>
  <c r="C83" i="1"/>
  <c r="Q66" i="1"/>
  <c r="F64" i="1"/>
  <c r="E64" i="1"/>
  <c r="C64" i="1"/>
  <c r="Q58" i="1"/>
  <c r="F39" i="1"/>
  <c r="E39" i="1"/>
  <c r="C39" i="1"/>
  <c r="Q57" i="1"/>
  <c r="F95" i="1"/>
  <c r="E95" i="1"/>
  <c r="C95" i="1"/>
  <c r="Q53" i="1"/>
  <c r="F36" i="1"/>
  <c r="E36" i="1"/>
  <c r="C36" i="1"/>
  <c r="Q52" i="1"/>
  <c r="F16" i="1"/>
  <c r="E16" i="1"/>
  <c r="C16" i="1"/>
  <c r="Q51" i="1"/>
  <c r="F58" i="1"/>
  <c r="E58" i="1"/>
  <c r="C58" i="1"/>
  <c r="Q47" i="1"/>
  <c r="F55" i="1"/>
  <c r="E55" i="1"/>
  <c r="C55" i="1"/>
  <c r="Q45" i="1"/>
  <c r="F69" i="1"/>
  <c r="E69" i="1"/>
  <c r="C69" i="1"/>
  <c r="Q42" i="1"/>
  <c r="F13" i="1"/>
  <c r="E13" i="1"/>
  <c r="C13" i="1"/>
  <c r="Q35" i="1"/>
  <c r="F38" i="1"/>
  <c r="E38" i="1"/>
  <c r="C38" i="1"/>
  <c r="F33" i="1"/>
  <c r="Q33" i="1"/>
  <c r="E33" i="1"/>
  <c r="C33" i="1"/>
  <c r="Q32" i="1"/>
  <c r="F12" i="1"/>
  <c r="C12" i="1"/>
  <c r="Q24" i="1"/>
  <c r="F59" i="1"/>
  <c r="E59" i="1"/>
  <c r="C59" i="1"/>
  <c r="M152" i="12"/>
  <c r="L152" i="12"/>
  <c r="I152" i="12"/>
  <c r="H152" i="12"/>
  <c r="G152" i="12"/>
  <c r="F152" i="12"/>
  <c r="E152" i="12"/>
  <c r="M92" i="12"/>
  <c r="L92" i="12"/>
  <c r="I92" i="12"/>
  <c r="H92" i="12"/>
  <c r="G92" i="12"/>
  <c r="F92" i="12"/>
  <c r="E92" i="12"/>
  <c r="M18" i="12"/>
  <c r="L18" i="12"/>
  <c r="I18" i="12"/>
  <c r="H18" i="12"/>
  <c r="G18" i="12"/>
  <c r="F18" i="12"/>
  <c r="E18" i="12"/>
  <c r="Q11" i="4"/>
  <c r="O11" i="4"/>
  <c r="P11" i="4" s="1"/>
  <c r="D11" i="4"/>
  <c r="C106" i="1"/>
  <c r="C105" i="1"/>
  <c r="C87" i="1"/>
  <c r="C25" i="1"/>
  <c r="C31" i="1"/>
  <c r="E106" i="1"/>
  <c r="E105" i="1"/>
  <c r="E87" i="1"/>
  <c r="E25" i="1"/>
  <c r="E31" i="1"/>
  <c r="E104" i="1"/>
  <c r="E103" i="1"/>
  <c r="E100" i="1"/>
  <c r="E43" i="1"/>
  <c r="E97" i="1"/>
  <c r="E76" i="1"/>
  <c r="E84" i="1"/>
  <c r="E78" i="1"/>
  <c r="E63" i="1"/>
  <c r="E75" i="1"/>
  <c r="E86" i="1"/>
  <c r="E71" i="1"/>
  <c r="E48" i="1"/>
  <c r="E85" i="1"/>
  <c r="E66" i="1"/>
  <c r="E61" i="1"/>
  <c r="E53" i="1"/>
  <c r="E49" i="1"/>
  <c r="E92" i="1"/>
  <c r="E14" i="1"/>
  <c r="E94" i="1"/>
  <c r="E77" i="1"/>
  <c r="E67" i="1"/>
  <c r="E32" i="1"/>
  <c r="E57" i="1"/>
  <c r="E51" i="1"/>
  <c r="E47" i="1"/>
  <c r="E45" i="1"/>
  <c r="E35" i="1"/>
  <c r="E42" i="1"/>
  <c r="E41" i="1"/>
  <c r="E50" i="1"/>
  <c r="E79" i="1"/>
  <c r="E8" i="1"/>
  <c r="E93" i="1"/>
  <c r="E26" i="1"/>
  <c r="E88" i="1"/>
  <c r="E81" i="1"/>
  <c r="E37" i="1"/>
  <c r="E70" i="1"/>
  <c r="E65" i="1"/>
  <c r="E60" i="1"/>
  <c r="E56" i="1"/>
  <c r="E24" i="1"/>
  <c r="E4" i="1"/>
  <c r="E22" i="1"/>
  <c r="E19" i="1"/>
  <c r="E23" i="1"/>
  <c r="E15" i="1"/>
  <c r="E9" i="1"/>
  <c r="E28" i="1"/>
  <c r="E18" i="1"/>
  <c r="E20" i="1"/>
  <c r="E40" i="1"/>
  <c r="E27" i="1"/>
  <c r="E34" i="1"/>
  <c r="E10" i="1"/>
  <c r="E7" i="1"/>
  <c r="E11" i="1"/>
  <c r="E17" i="1"/>
  <c r="E30" i="1"/>
  <c r="E6" i="1"/>
  <c r="E5" i="1"/>
  <c r="E96" i="1"/>
  <c r="E29" i="1"/>
  <c r="C41" i="1"/>
  <c r="C104" i="1" l="1"/>
  <c r="C103" i="1"/>
  <c r="C100" i="1"/>
  <c r="C43" i="1"/>
  <c r="C97" i="1"/>
  <c r="C76" i="1"/>
  <c r="C84" i="1"/>
  <c r="C78" i="1"/>
  <c r="C63" i="1"/>
  <c r="C75" i="1"/>
  <c r="C86" i="1"/>
  <c r="C71" i="1"/>
  <c r="C48" i="1"/>
  <c r="C85" i="1"/>
  <c r="C66" i="1"/>
  <c r="C61" i="1"/>
  <c r="C53" i="1"/>
  <c r="C49" i="1"/>
  <c r="C92" i="1"/>
  <c r="C14" i="1"/>
  <c r="C94" i="1"/>
  <c r="C77" i="1"/>
  <c r="C67" i="1"/>
  <c r="C32" i="1"/>
  <c r="C57" i="1"/>
  <c r="C51" i="1"/>
  <c r="C47" i="1"/>
  <c r="C45" i="1"/>
  <c r="C35" i="1"/>
  <c r="C42" i="1"/>
  <c r="C50" i="1"/>
  <c r="C79" i="1"/>
  <c r="C46" i="1"/>
  <c r="C8" i="1"/>
  <c r="C93" i="1"/>
  <c r="C26" i="1"/>
  <c r="C88" i="1"/>
  <c r="C81" i="1"/>
  <c r="C37" i="1"/>
  <c r="C70" i="1"/>
  <c r="C65" i="1"/>
  <c r="C60" i="1"/>
  <c r="C56" i="1"/>
  <c r="C24" i="1"/>
  <c r="C4" i="1"/>
  <c r="C22" i="1"/>
  <c r="C19" i="1"/>
  <c r="C23" i="1"/>
  <c r="C15" i="1"/>
  <c r="C9" i="1"/>
  <c r="C28" i="1"/>
  <c r="C18" i="1"/>
  <c r="C20" i="1"/>
  <c r="C40" i="1"/>
  <c r="C27" i="1"/>
  <c r="C34" i="1"/>
  <c r="C10" i="1"/>
  <c r="C7" i="1"/>
  <c r="C11" i="1"/>
  <c r="C17" i="1"/>
  <c r="C30" i="1"/>
  <c r="C6" i="1"/>
  <c r="C5" i="1"/>
  <c r="C96" i="1"/>
  <c r="C29" i="1"/>
  <c r="M257" i="12"/>
  <c r="L257" i="12"/>
  <c r="I257" i="12"/>
  <c r="H257" i="12"/>
  <c r="G257" i="12"/>
  <c r="F257" i="12"/>
  <c r="E257" i="12"/>
  <c r="E116" i="12"/>
  <c r="F116" i="12"/>
  <c r="G116" i="12"/>
  <c r="H116" i="12"/>
  <c r="I116" i="12"/>
  <c r="L116" i="12"/>
  <c r="M116" i="12"/>
  <c r="I15" i="12"/>
  <c r="L15" i="12"/>
  <c r="Q12" i="19"/>
  <c r="O12" i="19"/>
  <c r="P12" i="19" s="1"/>
  <c r="D12" i="19"/>
  <c r="Q8" i="4"/>
  <c r="O8" i="4"/>
  <c r="P8" i="4" s="1"/>
  <c r="D8" i="4"/>
  <c r="F43" i="1"/>
  <c r="M262" i="12"/>
  <c r="L262" i="12"/>
  <c r="I262" i="12"/>
  <c r="H262" i="12"/>
  <c r="G262" i="12"/>
  <c r="F262" i="12"/>
  <c r="E262" i="12"/>
  <c r="M229" i="12"/>
  <c r="L229" i="12"/>
  <c r="I229" i="12"/>
  <c r="H229" i="12"/>
  <c r="G229" i="12"/>
  <c r="F229" i="12"/>
  <c r="E229" i="12"/>
  <c r="M159" i="12"/>
  <c r="L159" i="12"/>
  <c r="I159" i="12"/>
  <c r="H159" i="12"/>
  <c r="G159" i="12"/>
  <c r="F159" i="12"/>
  <c r="E159" i="12"/>
  <c r="M146" i="12"/>
  <c r="L146" i="12"/>
  <c r="I146" i="12"/>
  <c r="H146" i="12"/>
  <c r="G146" i="12"/>
  <c r="F146" i="12"/>
  <c r="E146" i="12"/>
  <c r="M164" i="12"/>
  <c r="L164" i="12"/>
  <c r="I164" i="12"/>
  <c r="H164" i="12"/>
  <c r="G164" i="12"/>
  <c r="F164" i="12"/>
  <c r="E164" i="12"/>
  <c r="M119" i="12"/>
  <c r="L119" i="12"/>
  <c r="I119" i="12"/>
  <c r="H119" i="12"/>
  <c r="G119" i="12"/>
  <c r="F119" i="12"/>
  <c r="E119" i="12"/>
  <c r="M89" i="12"/>
  <c r="L89" i="12"/>
  <c r="I89" i="12"/>
  <c r="H89" i="12"/>
  <c r="G89" i="12"/>
  <c r="F89" i="12"/>
  <c r="E89" i="12"/>
  <c r="M74" i="12"/>
  <c r="L74" i="12"/>
  <c r="I74" i="12"/>
  <c r="H74" i="12"/>
  <c r="G74" i="12"/>
  <c r="F74" i="12"/>
  <c r="E74" i="12"/>
  <c r="M66" i="12"/>
  <c r="L66" i="12"/>
  <c r="I66" i="12"/>
  <c r="H66" i="12"/>
  <c r="G66" i="12"/>
  <c r="F66" i="12"/>
  <c r="E66" i="12"/>
  <c r="M47" i="12"/>
  <c r="L47" i="12"/>
  <c r="I47" i="12"/>
  <c r="H47" i="12"/>
  <c r="G47" i="12"/>
  <c r="F47" i="12"/>
  <c r="E47" i="12"/>
  <c r="I35" i="12"/>
  <c r="L35" i="12"/>
  <c r="M250" i="12"/>
  <c r="L250" i="12"/>
  <c r="I250" i="12"/>
  <c r="H250" i="12"/>
  <c r="G250" i="12"/>
  <c r="F250" i="12"/>
  <c r="E250" i="12"/>
  <c r="E268" i="12"/>
  <c r="F268" i="12"/>
  <c r="G268" i="12"/>
  <c r="H268" i="12"/>
  <c r="I268" i="12"/>
  <c r="L268" i="12"/>
  <c r="M268" i="12"/>
  <c r="O9" i="3"/>
  <c r="P9" i="3" s="1"/>
  <c r="Q9" i="3"/>
  <c r="O6" i="7"/>
  <c r="P6" i="7" s="1"/>
  <c r="Q6" i="7"/>
  <c r="O25" i="7"/>
  <c r="P25" i="7" s="1"/>
  <c r="Q25" i="7"/>
  <c r="O4" i="7"/>
  <c r="P4" i="7" s="1"/>
  <c r="Q4" i="7"/>
  <c r="O16" i="7"/>
  <c r="P16" i="7" s="1"/>
  <c r="Q16" i="7"/>
  <c r="O23" i="7"/>
  <c r="P23" i="7" s="1"/>
  <c r="Q23" i="7"/>
  <c r="O5" i="7"/>
  <c r="P5" i="7" s="1"/>
  <c r="Q5" i="7"/>
  <c r="O29" i="7"/>
  <c r="P29" i="7" s="1"/>
  <c r="Q29" i="7"/>
  <c r="O31" i="7"/>
  <c r="P31" i="7" s="1"/>
  <c r="Q31" i="7"/>
  <c r="O27" i="7"/>
  <c r="P27" i="7" s="1"/>
  <c r="Q27" i="7"/>
  <c r="O15" i="7"/>
  <c r="P15" i="7" s="1"/>
  <c r="Q15" i="7"/>
  <c r="O9" i="7"/>
  <c r="P9" i="7" s="1"/>
  <c r="Q9" i="7"/>
  <c r="O14" i="7"/>
  <c r="P14" i="7" s="1"/>
  <c r="Q14" i="7"/>
  <c r="O13" i="7"/>
  <c r="P13" i="7" s="1"/>
  <c r="Q13" i="7"/>
  <c r="O11" i="7"/>
  <c r="P11" i="7" s="1"/>
  <c r="Q11" i="7"/>
  <c r="O10" i="7"/>
  <c r="P10" i="7" s="1"/>
  <c r="Q10" i="7"/>
  <c r="O18" i="7"/>
  <c r="P18" i="7" s="1"/>
  <c r="Q18" i="7"/>
  <c r="O20" i="7"/>
  <c r="P20" i="7" s="1"/>
  <c r="Q20" i="7"/>
  <c r="O17" i="7"/>
  <c r="P17" i="7" s="1"/>
  <c r="Q17" i="7"/>
  <c r="O30" i="7"/>
  <c r="P30" i="7" s="1"/>
  <c r="Q30" i="7"/>
  <c r="O24" i="7"/>
  <c r="P24" i="7" s="1"/>
  <c r="Q24" i="7"/>
  <c r="D6" i="7"/>
  <c r="D25" i="7"/>
  <c r="D4" i="7"/>
  <c r="D16" i="7"/>
  <c r="D23" i="7"/>
  <c r="D5" i="7"/>
  <c r="D29" i="7"/>
  <c r="D31" i="7"/>
  <c r="D27" i="7"/>
  <c r="D15" i="7"/>
  <c r="D9" i="7"/>
  <c r="D14" i="7"/>
  <c r="D13" i="7"/>
  <c r="D11" i="7"/>
  <c r="D10" i="7"/>
  <c r="D18" i="7"/>
  <c r="D20" i="7"/>
  <c r="D17" i="7"/>
  <c r="D30" i="7"/>
  <c r="D24" i="7"/>
  <c r="D17" i="18"/>
  <c r="D11" i="18"/>
  <c r="D5" i="18"/>
  <c r="D15" i="18"/>
  <c r="D20" i="18"/>
  <c r="D6" i="18"/>
  <c r="D12" i="18"/>
  <c r="D19" i="18"/>
  <c r="D4" i="18"/>
  <c r="D7" i="18"/>
  <c r="D21" i="18"/>
  <c r="D14" i="18"/>
  <c r="D13" i="18"/>
  <c r="D16" i="18"/>
  <c r="D18" i="18"/>
  <c r="O17" i="18"/>
  <c r="P17" i="18" s="1"/>
  <c r="Q17" i="18"/>
  <c r="O11" i="18"/>
  <c r="P11" i="18" s="1"/>
  <c r="Q11" i="18"/>
  <c r="O5" i="18"/>
  <c r="P5" i="18" s="1"/>
  <c r="Q5" i="18"/>
  <c r="O15" i="18"/>
  <c r="P15" i="18" s="1"/>
  <c r="Q15" i="18"/>
  <c r="O20" i="18"/>
  <c r="P20" i="18" s="1"/>
  <c r="Q20" i="18"/>
  <c r="O6" i="18"/>
  <c r="P6" i="18" s="1"/>
  <c r="Q6" i="18"/>
  <c r="O12" i="18"/>
  <c r="P12" i="18" s="1"/>
  <c r="Q12" i="18"/>
  <c r="O19" i="18"/>
  <c r="P19" i="18" s="1"/>
  <c r="Q19" i="18"/>
  <c r="O4" i="18"/>
  <c r="P4" i="18" s="1"/>
  <c r="Q4" i="18"/>
  <c r="O7" i="18"/>
  <c r="P7" i="18" s="1"/>
  <c r="Q7" i="18"/>
  <c r="O21" i="18"/>
  <c r="P21" i="18" s="1"/>
  <c r="Q21" i="18"/>
  <c r="O14" i="18"/>
  <c r="P14" i="18" s="1"/>
  <c r="Q14" i="18"/>
  <c r="O13" i="18"/>
  <c r="P13" i="18" s="1"/>
  <c r="Q13" i="18"/>
  <c r="O16" i="18"/>
  <c r="P16" i="18" s="1"/>
  <c r="Q16" i="18"/>
  <c r="O18" i="18"/>
  <c r="P18" i="18" s="1"/>
  <c r="Q18" i="18"/>
  <c r="O5" i="4"/>
  <c r="P5" i="4" s="1"/>
  <c r="Q5" i="4"/>
  <c r="O17" i="3"/>
  <c r="P17" i="3" s="1"/>
  <c r="Q17" i="3"/>
  <c r="O15" i="3"/>
  <c r="P15" i="3" s="1"/>
  <c r="Q15" i="3"/>
  <c r="O8" i="3"/>
  <c r="P8" i="3" s="1"/>
  <c r="Q8" i="3"/>
  <c r="O11" i="3"/>
  <c r="P11" i="3" s="1"/>
  <c r="Q11" i="3"/>
  <c r="D5" i="3"/>
  <c r="D12" i="3"/>
  <c r="D20" i="3"/>
  <c r="D21" i="3"/>
  <c r="D19" i="3"/>
  <c r="D16" i="3"/>
  <c r="D18" i="3"/>
  <c r="D13" i="3"/>
  <c r="D14" i="3"/>
  <c r="D10" i="3"/>
  <c r="D22" i="3"/>
  <c r="D23" i="3"/>
  <c r="D9" i="3"/>
  <c r="D17" i="3"/>
  <c r="D15" i="3"/>
  <c r="D8" i="3"/>
  <c r="D11" i="3"/>
  <c r="D5" i="4"/>
  <c r="F49" i="1"/>
  <c r="M76" i="12"/>
  <c r="I76" i="12"/>
  <c r="H76" i="12"/>
  <c r="G76" i="12"/>
  <c r="F76" i="12"/>
  <c r="E76" i="12"/>
  <c r="L76" i="12"/>
  <c r="G75" i="12"/>
  <c r="D22" i="7"/>
  <c r="D28" i="7"/>
  <c r="D9" i="18"/>
  <c r="D37" i="5"/>
  <c r="D4" i="5"/>
  <c r="D33" i="5"/>
  <c r="F6" i="1" l="1"/>
  <c r="E120" i="12"/>
  <c r="F120" i="12"/>
  <c r="G120" i="12"/>
  <c r="H120" i="12"/>
  <c r="I120" i="12"/>
  <c r="L120" i="12"/>
  <c r="M120" i="12"/>
  <c r="F61" i="1"/>
  <c r="Q37" i="1"/>
  <c r="F85" i="1"/>
  <c r="Q39" i="1"/>
  <c r="F75" i="1"/>
  <c r="Q46" i="1"/>
  <c r="Q23" i="1"/>
  <c r="Q101" i="1"/>
  <c r="F17" i="1"/>
  <c r="Q5" i="1"/>
  <c r="M42" i="12"/>
  <c r="M50" i="12"/>
  <c r="G50" i="12"/>
  <c r="E50" i="12"/>
  <c r="H50" i="12"/>
  <c r="I50" i="12"/>
  <c r="L50" i="12"/>
  <c r="L42" i="12"/>
  <c r="F50" i="12"/>
  <c r="Q11" i="1"/>
  <c r="F45" i="1"/>
  <c r="F29" i="1"/>
  <c r="G42" i="12"/>
  <c r="H42" i="12"/>
  <c r="I42" i="12"/>
  <c r="E42" i="12"/>
  <c r="F42" i="12"/>
  <c r="D11" i="19"/>
  <c r="M2" i="13"/>
  <c r="Q11" i="19" l="1"/>
  <c r="Q13" i="19"/>
  <c r="Q14" i="19"/>
  <c r="Q15" i="19"/>
  <c r="Q16" i="19"/>
  <c r="Q18" i="3"/>
  <c r="Q14" i="3"/>
  <c r="Q10" i="3"/>
  <c r="Q22" i="3"/>
  <c r="Q23" i="3"/>
  <c r="Q29" i="5"/>
  <c r="Q12" i="5"/>
  <c r="Q42" i="5"/>
  <c r="Q40" i="5"/>
  <c r="Q7" i="5"/>
  <c r="Q30" i="5"/>
  <c r="Q38" i="5"/>
  <c r="Q6" i="5"/>
  <c r="Q27" i="5"/>
  <c r="Q5" i="5"/>
  <c r="Q28" i="5"/>
  <c r="Q13" i="5"/>
  <c r="Q20" i="5"/>
  <c r="Q23" i="5"/>
  <c r="Q25" i="5"/>
  <c r="Q44" i="5"/>
  <c r="Q33" i="5"/>
  <c r="Q4" i="5"/>
  <c r="Q37" i="5"/>
  <c r="Q9" i="18"/>
  <c r="Q22" i="7"/>
  <c r="Q28" i="7"/>
  <c r="Q10" i="18"/>
  <c r="Q11" i="5"/>
  <c r="Q22" i="5"/>
  <c r="Q35" i="5"/>
  <c r="Q43" i="5"/>
  <c r="Q10" i="5"/>
  <c r="Q19" i="5"/>
  <c r="Q34" i="5"/>
  <c r="Q9" i="5"/>
  <c r="Q13" i="3"/>
  <c r="Q16" i="3"/>
  <c r="Q19" i="3"/>
  <c r="Q21" i="3"/>
  <c r="Q20" i="3"/>
  <c r="Q12" i="3"/>
  <c r="Q5" i="3"/>
  <c r="Q7" i="3"/>
  <c r="Q4" i="3"/>
  <c r="Q6" i="3"/>
  <c r="Q5" i="19"/>
  <c r="Q10" i="19"/>
  <c r="Q7" i="19"/>
  <c r="Q8" i="19"/>
  <c r="Q4" i="19"/>
  <c r="Q6" i="4"/>
  <c r="Q12" i="4"/>
  <c r="Q4" i="4"/>
  <c r="Q13" i="13"/>
  <c r="Q12" i="13"/>
  <c r="Q11" i="13"/>
  <c r="Q10" i="13"/>
  <c r="Q9" i="13"/>
  <c r="Q6" i="13"/>
  <c r="Q8" i="13"/>
  <c r="Q4" i="13"/>
  <c r="Q5" i="13"/>
  <c r="Q7" i="13"/>
  <c r="O23" i="3"/>
  <c r="P23" i="3" s="1"/>
  <c r="D104" i="15"/>
  <c r="E104" i="15" s="1"/>
  <c r="G104" i="15"/>
  <c r="H104" i="15"/>
  <c r="I104" i="15"/>
  <c r="J104" i="15"/>
  <c r="K104" i="15"/>
  <c r="L104" i="15"/>
  <c r="M104" i="15"/>
  <c r="N104" i="15"/>
  <c r="O104" i="15"/>
  <c r="P104" i="15"/>
  <c r="D105" i="15"/>
  <c r="E105" i="15" s="1"/>
  <c r="G105" i="15"/>
  <c r="H105" i="15"/>
  <c r="I105" i="15"/>
  <c r="J105" i="15"/>
  <c r="K105" i="15"/>
  <c r="L105" i="15"/>
  <c r="M105" i="15"/>
  <c r="N105" i="15"/>
  <c r="O105" i="15"/>
  <c r="P105" i="15"/>
  <c r="D106" i="15"/>
  <c r="E106" i="15" s="1"/>
  <c r="G106" i="15"/>
  <c r="H106" i="15"/>
  <c r="I106" i="15"/>
  <c r="J106" i="15"/>
  <c r="K106" i="15"/>
  <c r="L106" i="15"/>
  <c r="M106" i="15"/>
  <c r="N106" i="15"/>
  <c r="O106" i="15"/>
  <c r="P106" i="15"/>
  <c r="D103" i="15"/>
  <c r="E103" i="15" s="1"/>
  <c r="G103" i="15"/>
  <c r="H103" i="15"/>
  <c r="I103" i="15"/>
  <c r="J103" i="15"/>
  <c r="K103" i="15"/>
  <c r="L103" i="15"/>
  <c r="M103" i="15"/>
  <c r="N103" i="15"/>
  <c r="O103" i="15"/>
  <c r="P103" i="15"/>
  <c r="D100" i="15"/>
  <c r="E100" i="15" s="1"/>
  <c r="G100" i="15"/>
  <c r="H100" i="15"/>
  <c r="I100" i="15"/>
  <c r="J100" i="15"/>
  <c r="K100" i="15"/>
  <c r="L100" i="15"/>
  <c r="M100" i="15"/>
  <c r="N100" i="15"/>
  <c r="O100" i="15"/>
  <c r="P100" i="15"/>
  <c r="D101" i="15"/>
  <c r="E101" i="15" s="1"/>
  <c r="G101" i="15"/>
  <c r="H101" i="15"/>
  <c r="I101" i="15"/>
  <c r="J101" i="15"/>
  <c r="K101" i="15"/>
  <c r="L101" i="15"/>
  <c r="M101" i="15"/>
  <c r="N101" i="15"/>
  <c r="O101" i="15"/>
  <c r="P101" i="15"/>
  <c r="D102" i="15"/>
  <c r="E102" i="15" s="1"/>
  <c r="G102" i="15"/>
  <c r="H102" i="15"/>
  <c r="I102" i="15"/>
  <c r="J102" i="15"/>
  <c r="K102" i="15"/>
  <c r="L102" i="15"/>
  <c r="M102" i="15"/>
  <c r="N102" i="15"/>
  <c r="O102" i="15"/>
  <c r="P102" i="15"/>
  <c r="F96" i="1"/>
  <c r="Q50" i="1"/>
  <c r="F50" i="1"/>
  <c r="F46" i="1"/>
  <c r="Q63" i="1"/>
  <c r="F20" i="1"/>
  <c r="Q22" i="1"/>
  <c r="Q54" i="1"/>
  <c r="Q80" i="1"/>
  <c r="Q61" i="1"/>
  <c r="F86" i="1"/>
  <c r="Q16" i="1"/>
  <c r="Q73" i="1"/>
  <c r="F8" i="1"/>
  <c r="F65" i="1"/>
  <c r="F77" i="1"/>
  <c r="Q67" i="1"/>
  <c r="Q99" i="1"/>
  <c r="Q95" i="1"/>
  <c r="F44" i="1"/>
  <c r="Q44" i="1"/>
  <c r="F41" i="1"/>
  <c r="F51" i="1"/>
  <c r="F60" i="1"/>
  <c r="Q10" i="1"/>
  <c r="Q90" i="1"/>
  <c r="F37" i="1"/>
  <c r="Q31" i="1"/>
  <c r="Q49" i="1"/>
  <c r="Q8" i="1"/>
  <c r="Q6" i="1"/>
  <c r="Q30" i="1"/>
  <c r="Q65" i="1"/>
  <c r="L69" i="12"/>
  <c r="M69" i="12"/>
  <c r="E69" i="12"/>
  <c r="F69" i="12"/>
  <c r="G69" i="12"/>
  <c r="H69" i="12"/>
  <c r="I69" i="12"/>
  <c r="L208" i="12"/>
  <c r="M208" i="12"/>
  <c r="E208" i="12"/>
  <c r="F208" i="12"/>
  <c r="G208" i="12"/>
  <c r="H208" i="12"/>
  <c r="I208" i="12"/>
  <c r="O25" i="5"/>
  <c r="P25" i="5" s="1"/>
  <c r="O44" i="5"/>
  <c r="P44" i="5" s="1"/>
  <c r="O33" i="5"/>
  <c r="P33" i="5" s="1"/>
  <c r="O4" i="5"/>
  <c r="P4" i="5" s="1"/>
  <c r="O37" i="5"/>
  <c r="P37" i="5" s="1"/>
  <c r="D27" i="5"/>
  <c r="D23" i="5"/>
  <c r="Q59" i="1"/>
  <c r="Q19" i="1"/>
  <c r="F71" i="1"/>
  <c r="F81" i="1"/>
  <c r="O28" i="7"/>
  <c r="P28" i="7" s="1"/>
  <c r="D43" i="5"/>
  <c r="D11" i="5"/>
  <c r="D42" i="5"/>
  <c r="D30" i="5"/>
  <c r="D13" i="5"/>
  <c r="D44" i="5"/>
  <c r="O11" i="19"/>
  <c r="P11" i="19" s="1"/>
  <c r="O13" i="19"/>
  <c r="P13" i="19" s="1"/>
  <c r="O14" i="19"/>
  <c r="P14" i="19" s="1"/>
  <c r="O15" i="19"/>
  <c r="P15" i="19" s="1"/>
  <c r="O16" i="19"/>
  <c r="P16" i="19" s="1"/>
  <c r="F88" i="1"/>
  <c r="F28" i="1"/>
  <c r="F22" i="1"/>
  <c r="M163" i="12"/>
  <c r="E163" i="12"/>
  <c r="F163" i="12"/>
  <c r="G163" i="12"/>
  <c r="H163" i="12"/>
  <c r="I163" i="12"/>
  <c r="L163" i="12"/>
  <c r="L114" i="12"/>
  <c r="M114" i="12"/>
  <c r="E114" i="12"/>
  <c r="F114" i="12"/>
  <c r="G114" i="12"/>
  <c r="H114" i="12"/>
  <c r="I114" i="12"/>
  <c r="L94" i="12"/>
  <c r="M94" i="12"/>
  <c r="E94" i="12"/>
  <c r="F94" i="12"/>
  <c r="G94" i="12"/>
  <c r="H94" i="12"/>
  <c r="I94" i="12"/>
  <c r="D5" i="5"/>
  <c r="D40" i="5"/>
  <c r="D6" i="5"/>
  <c r="D7" i="19"/>
  <c r="D5" i="19"/>
  <c r="D6" i="4"/>
  <c r="F31" i="1"/>
  <c r="F104" i="1"/>
  <c r="F80" i="1"/>
  <c r="F57" i="1"/>
  <c r="F76" i="1"/>
  <c r="F24" i="1"/>
  <c r="F40" i="1"/>
  <c r="F93" i="1"/>
  <c r="L248" i="12"/>
  <c r="M248" i="12"/>
  <c r="E248" i="12"/>
  <c r="F248" i="12"/>
  <c r="G248" i="12"/>
  <c r="H248" i="12"/>
  <c r="I248" i="12"/>
  <c r="E249" i="12"/>
  <c r="F249" i="12"/>
  <c r="G249" i="12"/>
  <c r="H249" i="12"/>
  <c r="I249" i="12"/>
  <c r="L261" i="12"/>
  <c r="M261" i="12"/>
  <c r="E261" i="12"/>
  <c r="F261" i="12"/>
  <c r="G261" i="12"/>
  <c r="H261" i="12"/>
  <c r="I261" i="12"/>
  <c r="M245" i="12"/>
  <c r="E245" i="12"/>
  <c r="F245" i="12"/>
  <c r="G245" i="12"/>
  <c r="H245" i="12"/>
  <c r="I245" i="12"/>
  <c r="L245" i="12"/>
  <c r="D10" i="18"/>
  <c r="D10" i="5"/>
  <c r="D10" i="19"/>
  <c r="Q27" i="1"/>
  <c r="Q12" i="1"/>
  <c r="Q60" i="1"/>
  <c r="Q68" i="1"/>
  <c r="Q100" i="1"/>
  <c r="Q83" i="1"/>
  <c r="Q97" i="1"/>
  <c r="Q13" i="1"/>
  <c r="Q89" i="1"/>
  <c r="Q21" i="1"/>
  <c r="Q55" i="1"/>
  <c r="Q96" i="1"/>
  <c r="Q81" i="1"/>
  <c r="Q79" i="1"/>
  <c r="Q85" i="1"/>
  <c r="Q64" i="1"/>
  <c r="Q56" i="1"/>
  <c r="Q74" i="1"/>
  <c r="Q87" i="1"/>
  <c r="Q26" i="1"/>
  <c r="Q28" i="1"/>
  <c r="Q62" i="1"/>
  <c r="Q20" i="1"/>
  <c r="Q88" i="1"/>
  <c r="Q40" i="1"/>
  <c r="Q94" i="1"/>
  <c r="Q29" i="1"/>
  <c r="Q43" i="1"/>
  <c r="Q98" i="1"/>
  <c r="Q48" i="1"/>
  <c r="Q78" i="1"/>
  <c r="Q15" i="1"/>
  <c r="Q82" i="1"/>
  <c r="Q25" i="1"/>
  <c r="Q7" i="1"/>
  <c r="Q9" i="1"/>
  <c r="Q41" i="1"/>
  <c r="Q14" i="1"/>
  <c r="Q75" i="1"/>
  <c r="Q17" i="1"/>
  <c r="Q4" i="1"/>
  <c r="F25" i="1"/>
  <c r="F26" i="1"/>
  <c r="M97" i="12"/>
  <c r="E97" i="12"/>
  <c r="F97" i="12"/>
  <c r="G97" i="12"/>
  <c r="H97" i="12"/>
  <c r="I97" i="12"/>
  <c r="L97" i="12"/>
  <c r="M124" i="12"/>
  <c r="E124" i="12"/>
  <c r="F124" i="12"/>
  <c r="G124" i="12"/>
  <c r="H124" i="12"/>
  <c r="I124" i="12"/>
  <c r="L124" i="12"/>
  <c r="L220" i="12"/>
  <c r="E220" i="12"/>
  <c r="F220" i="12"/>
  <c r="G220" i="12"/>
  <c r="H220" i="12"/>
  <c r="I220" i="12"/>
  <c r="M220" i="12"/>
  <c r="E34" i="12"/>
  <c r="F34" i="12"/>
  <c r="G34" i="12"/>
  <c r="H34" i="12"/>
  <c r="I34" i="12"/>
  <c r="L34" i="12"/>
  <c r="M34" i="12"/>
  <c r="M17" i="12"/>
  <c r="E17" i="12"/>
  <c r="F17" i="12"/>
  <c r="G17" i="12"/>
  <c r="H17" i="12"/>
  <c r="I17" i="12"/>
  <c r="L17" i="12"/>
  <c r="M83" i="12"/>
  <c r="E83" i="12"/>
  <c r="F83" i="12"/>
  <c r="G83" i="12"/>
  <c r="H83" i="12"/>
  <c r="I83" i="12"/>
  <c r="L83" i="12"/>
  <c r="D20" i="5"/>
  <c r="D34" i="5"/>
  <c r="D35" i="5"/>
  <c r="D12" i="5"/>
  <c r="D28" i="5"/>
  <c r="D38" i="5"/>
  <c r="D25" i="5"/>
  <c r="D7" i="3"/>
  <c r="D8" i="19"/>
  <c r="D12" i="4"/>
  <c r="L269" i="12"/>
  <c r="M269" i="12"/>
  <c r="E269" i="12"/>
  <c r="F269" i="12"/>
  <c r="G269" i="12"/>
  <c r="H269" i="12"/>
  <c r="I269" i="12"/>
  <c r="L195" i="12"/>
  <c r="M195" i="12"/>
  <c r="E195" i="12"/>
  <c r="F195" i="12"/>
  <c r="G195" i="12"/>
  <c r="H195" i="12"/>
  <c r="I195" i="12"/>
  <c r="L190" i="12"/>
  <c r="M190" i="12"/>
  <c r="E190" i="12"/>
  <c r="F190" i="12"/>
  <c r="G190" i="12"/>
  <c r="H190" i="12"/>
  <c r="I190" i="12"/>
  <c r="M137" i="12"/>
  <c r="E137" i="12"/>
  <c r="F137" i="12"/>
  <c r="G137" i="12"/>
  <c r="H137" i="12"/>
  <c r="I137" i="12"/>
  <c r="L137" i="12"/>
  <c r="E32" i="12"/>
  <c r="F32" i="12"/>
  <c r="G32" i="12"/>
  <c r="H32" i="12"/>
  <c r="I32" i="12"/>
  <c r="L32" i="12"/>
  <c r="M32" i="12"/>
  <c r="D22" i="5"/>
  <c r="M100" i="12"/>
  <c r="L100" i="12"/>
  <c r="M98" i="12"/>
  <c r="L98" i="12"/>
  <c r="I98" i="12"/>
  <c r="H98" i="12"/>
  <c r="G98" i="12"/>
  <c r="F98" i="12"/>
  <c r="E98" i="12"/>
  <c r="I184" i="12"/>
  <c r="H184" i="12"/>
  <c r="G184" i="12"/>
  <c r="F184" i="12"/>
  <c r="E184" i="12"/>
  <c r="L184" i="12"/>
  <c r="M184" i="12"/>
  <c r="E183" i="12"/>
  <c r="F183" i="12"/>
  <c r="G183" i="12"/>
  <c r="H183" i="12"/>
  <c r="I183" i="12"/>
  <c r="L183" i="12"/>
  <c r="M183" i="12"/>
  <c r="G43" i="12"/>
  <c r="H43" i="12"/>
  <c r="I43" i="12"/>
  <c r="G44" i="12"/>
  <c r="H44" i="12"/>
  <c r="I44" i="12"/>
  <c r="G45" i="12"/>
  <c r="H45" i="12"/>
  <c r="I45" i="12"/>
  <c r="G46" i="12"/>
  <c r="H46" i="12"/>
  <c r="I46" i="12"/>
  <c r="G48" i="12"/>
  <c r="H48" i="12"/>
  <c r="I48" i="12"/>
  <c r="G49" i="12"/>
  <c r="H49" i="12"/>
  <c r="I49" i="12"/>
  <c r="G51" i="12"/>
  <c r="H51" i="12"/>
  <c r="I51" i="12"/>
  <c r="G53" i="12"/>
  <c r="H53" i="12"/>
  <c r="I53" i="12"/>
  <c r="G55" i="12"/>
  <c r="H55" i="12"/>
  <c r="I55" i="12"/>
  <c r="G56" i="12"/>
  <c r="H56" i="12"/>
  <c r="I56" i="12"/>
  <c r="G57" i="12"/>
  <c r="H57" i="12"/>
  <c r="I57" i="12"/>
  <c r="G58" i="12"/>
  <c r="H58" i="12"/>
  <c r="I58" i="12"/>
  <c r="G59" i="12"/>
  <c r="H59" i="12"/>
  <c r="I59" i="12"/>
  <c r="G60" i="12"/>
  <c r="H60" i="12"/>
  <c r="I60" i="12"/>
  <c r="H41" i="12"/>
  <c r="M41" i="12"/>
  <c r="E41" i="12"/>
  <c r="F41" i="12"/>
  <c r="G41" i="12"/>
  <c r="I41" i="12"/>
  <c r="L41" i="12"/>
  <c r="C106" i="15" l="1"/>
  <c r="R106" i="15" s="1"/>
  <c r="C101" i="15"/>
  <c r="U101" i="15" s="1"/>
  <c r="C100" i="15"/>
  <c r="W100" i="15" s="1"/>
  <c r="C105" i="15"/>
  <c r="R105" i="15" s="1"/>
  <c r="C103" i="15"/>
  <c r="V103" i="15" s="1"/>
  <c r="C102" i="15"/>
  <c r="S102" i="15" s="1"/>
  <c r="AC102" i="15"/>
  <c r="AC100" i="15"/>
  <c r="C104" i="15"/>
  <c r="S104" i="15" s="1"/>
  <c r="AC101" i="15"/>
  <c r="AC104" i="15"/>
  <c r="AC103" i="15"/>
  <c r="AC106" i="15"/>
  <c r="AC105" i="15"/>
  <c r="Q69" i="1"/>
  <c r="Q34" i="1"/>
  <c r="Q77" i="1"/>
  <c r="F89" i="1"/>
  <c r="F105" i="1"/>
  <c r="F78" i="1"/>
  <c r="F34" i="1"/>
  <c r="Q76" i="1"/>
  <c r="Q38" i="1"/>
  <c r="Q72" i="1"/>
  <c r="Q18" i="1"/>
  <c r="Q36" i="1"/>
  <c r="D19" i="5"/>
  <c r="D7" i="5"/>
  <c r="D9" i="5"/>
  <c r="D6" i="3"/>
  <c r="D4" i="3"/>
  <c r="D4" i="19"/>
  <c r="D4" i="4"/>
  <c r="D199" i="14"/>
  <c r="D19" i="16"/>
  <c r="P99" i="15"/>
  <c r="O99" i="15"/>
  <c r="N99" i="15"/>
  <c r="M99" i="15"/>
  <c r="L99" i="15"/>
  <c r="K99" i="15"/>
  <c r="J99" i="15"/>
  <c r="I99" i="15"/>
  <c r="H99" i="15"/>
  <c r="P98" i="15"/>
  <c r="O98" i="15"/>
  <c r="N98" i="15"/>
  <c r="M98" i="15"/>
  <c r="L98" i="15"/>
  <c r="K98" i="15"/>
  <c r="J98" i="15"/>
  <c r="I98" i="15"/>
  <c r="H98" i="15"/>
  <c r="P97" i="15"/>
  <c r="O97" i="15"/>
  <c r="N97" i="15"/>
  <c r="M97" i="15"/>
  <c r="L97" i="15"/>
  <c r="K97" i="15"/>
  <c r="J97" i="15"/>
  <c r="I97" i="15"/>
  <c r="H97" i="15"/>
  <c r="P96" i="15"/>
  <c r="O96" i="15"/>
  <c r="N96" i="15"/>
  <c r="M96" i="15"/>
  <c r="L96" i="15"/>
  <c r="K96" i="15"/>
  <c r="J96" i="15"/>
  <c r="I96" i="15"/>
  <c r="H96" i="15"/>
  <c r="P95" i="15"/>
  <c r="O95" i="15"/>
  <c r="N95" i="15"/>
  <c r="M95" i="15"/>
  <c r="L95" i="15"/>
  <c r="K95" i="15"/>
  <c r="J95" i="15"/>
  <c r="I95" i="15"/>
  <c r="H95" i="15"/>
  <c r="P94" i="15"/>
  <c r="O94" i="15"/>
  <c r="N94" i="15"/>
  <c r="M94" i="15"/>
  <c r="L94" i="15"/>
  <c r="K94" i="15"/>
  <c r="J94" i="15"/>
  <c r="I94" i="15"/>
  <c r="H94" i="15"/>
  <c r="P93" i="15"/>
  <c r="O93" i="15"/>
  <c r="N93" i="15"/>
  <c r="M93" i="15"/>
  <c r="L93" i="15"/>
  <c r="K93" i="15"/>
  <c r="J93" i="15"/>
  <c r="I93" i="15"/>
  <c r="H93" i="15"/>
  <c r="P92" i="15"/>
  <c r="O92" i="15"/>
  <c r="N92" i="15"/>
  <c r="M92" i="15"/>
  <c r="L92" i="15"/>
  <c r="K92" i="15"/>
  <c r="J92" i="15"/>
  <c r="I92" i="15"/>
  <c r="H92" i="15"/>
  <c r="P91" i="15"/>
  <c r="O91" i="15"/>
  <c r="N91" i="15"/>
  <c r="M91" i="15"/>
  <c r="L91" i="15"/>
  <c r="K91" i="15"/>
  <c r="J91" i="15"/>
  <c r="I91" i="15"/>
  <c r="H91" i="15"/>
  <c r="P90" i="15"/>
  <c r="O90" i="15"/>
  <c r="N90" i="15"/>
  <c r="M90" i="15"/>
  <c r="L90" i="15"/>
  <c r="K90" i="15"/>
  <c r="J90" i="15"/>
  <c r="I90" i="15"/>
  <c r="H90" i="15"/>
  <c r="P89" i="15"/>
  <c r="O89" i="15"/>
  <c r="N89" i="15"/>
  <c r="M89" i="15"/>
  <c r="L89" i="15"/>
  <c r="K89" i="15"/>
  <c r="J89" i="15"/>
  <c r="I89" i="15"/>
  <c r="H89" i="15"/>
  <c r="P88" i="15"/>
  <c r="O88" i="15"/>
  <c r="N88" i="15"/>
  <c r="M88" i="15"/>
  <c r="L88" i="15"/>
  <c r="K88" i="15"/>
  <c r="J88" i="15"/>
  <c r="I88" i="15"/>
  <c r="H88" i="15"/>
  <c r="P87" i="15"/>
  <c r="O87" i="15"/>
  <c r="N87" i="15"/>
  <c r="M87" i="15"/>
  <c r="L87" i="15"/>
  <c r="K87" i="15"/>
  <c r="J87" i="15"/>
  <c r="I87" i="15"/>
  <c r="H87" i="15"/>
  <c r="P86" i="15"/>
  <c r="O86" i="15"/>
  <c r="N86" i="15"/>
  <c r="M86" i="15"/>
  <c r="L86" i="15"/>
  <c r="K86" i="15"/>
  <c r="J86" i="15"/>
  <c r="I86" i="15"/>
  <c r="H86" i="15"/>
  <c r="P85" i="15"/>
  <c r="O85" i="15"/>
  <c r="N85" i="15"/>
  <c r="M85" i="15"/>
  <c r="L85" i="15"/>
  <c r="K85" i="15"/>
  <c r="J85" i="15"/>
  <c r="I85" i="15"/>
  <c r="H85" i="15"/>
  <c r="P84" i="15"/>
  <c r="O84" i="15"/>
  <c r="N84" i="15"/>
  <c r="M84" i="15"/>
  <c r="L84" i="15"/>
  <c r="K84" i="15"/>
  <c r="J84" i="15"/>
  <c r="I84" i="15"/>
  <c r="H84" i="15"/>
  <c r="P83" i="15"/>
  <c r="O83" i="15"/>
  <c r="N83" i="15"/>
  <c r="M83" i="15"/>
  <c r="L83" i="15"/>
  <c r="K83" i="15"/>
  <c r="J83" i="15"/>
  <c r="I83" i="15"/>
  <c r="H83" i="15"/>
  <c r="P82" i="15"/>
  <c r="O82" i="15"/>
  <c r="N82" i="15"/>
  <c r="M82" i="15"/>
  <c r="L82" i="15"/>
  <c r="K82" i="15"/>
  <c r="J82" i="15"/>
  <c r="I82" i="15"/>
  <c r="H82" i="15"/>
  <c r="P81" i="15"/>
  <c r="O81" i="15"/>
  <c r="N81" i="15"/>
  <c r="M81" i="15"/>
  <c r="L81" i="15"/>
  <c r="K81" i="15"/>
  <c r="J81" i="15"/>
  <c r="I81" i="15"/>
  <c r="H81" i="15"/>
  <c r="P80" i="15"/>
  <c r="O80" i="15"/>
  <c r="N80" i="15"/>
  <c r="M80" i="15"/>
  <c r="L80" i="15"/>
  <c r="K80" i="15"/>
  <c r="J80" i="15"/>
  <c r="I80" i="15"/>
  <c r="H80" i="15"/>
  <c r="P79" i="15"/>
  <c r="O79" i="15"/>
  <c r="N79" i="15"/>
  <c r="M79" i="15"/>
  <c r="L79" i="15"/>
  <c r="K79" i="15"/>
  <c r="J79" i="15"/>
  <c r="I79" i="15"/>
  <c r="H79" i="15"/>
  <c r="P78" i="15"/>
  <c r="O78" i="15"/>
  <c r="N78" i="15"/>
  <c r="M78" i="15"/>
  <c r="L78" i="15"/>
  <c r="K78" i="15"/>
  <c r="J78" i="15"/>
  <c r="I78" i="15"/>
  <c r="H78" i="15"/>
  <c r="P77" i="15"/>
  <c r="O77" i="15"/>
  <c r="N77" i="15"/>
  <c r="M77" i="15"/>
  <c r="L77" i="15"/>
  <c r="K77" i="15"/>
  <c r="J77" i="15"/>
  <c r="I77" i="15"/>
  <c r="H77" i="15"/>
  <c r="P76" i="15"/>
  <c r="O76" i="15"/>
  <c r="N76" i="15"/>
  <c r="M76" i="15"/>
  <c r="L76" i="15"/>
  <c r="K76" i="15"/>
  <c r="J76" i="15"/>
  <c r="I76" i="15"/>
  <c r="H76" i="15"/>
  <c r="P75" i="15"/>
  <c r="O75" i="15"/>
  <c r="N75" i="15"/>
  <c r="M75" i="15"/>
  <c r="L75" i="15"/>
  <c r="K75" i="15"/>
  <c r="J75" i="15"/>
  <c r="I75" i="15"/>
  <c r="H75" i="15"/>
  <c r="P74" i="15"/>
  <c r="O74" i="15"/>
  <c r="N74" i="15"/>
  <c r="M74" i="15"/>
  <c r="L74" i="15"/>
  <c r="K74" i="15"/>
  <c r="J74" i="15"/>
  <c r="I74" i="15"/>
  <c r="H74" i="15"/>
  <c r="P73" i="15"/>
  <c r="O73" i="15"/>
  <c r="N73" i="15"/>
  <c r="M73" i="15"/>
  <c r="L73" i="15"/>
  <c r="K73" i="15"/>
  <c r="J73" i="15"/>
  <c r="I73" i="15"/>
  <c r="H73" i="15"/>
  <c r="P72" i="15"/>
  <c r="O72" i="15"/>
  <c r="N72" i="15"/>
  <c r="M72" i="15"/>
  <c r="L72" i="15"/>
  <c r="K72" i="15"/>
  <c r="J72" i="15"/>
  <c r="I72" i="15"/>
  <c r="H72" i="15"/>
  <c r="P71" i="15"/>
  <c r="O71" i="15"/>
  <c r="N71" i="15"/>
  <c r="M71" i="15"/>
  <c r="L71" i="15"/>
  <c r="K71" i="15"/>
  <c r="J71" i="15"/>
  <c r="I71" i="15"/>
  <c r="H71" i="15"/>
  <c r="P70" i="15"/>
  <c r="O70" i="15"/>
  <c r="N70" i="15"/>
  <c r="M70" i="15"/>
  <c r="L70" i="15"/>
  <c r="K70" i="15"/>
  <c r="J70" i="15"/>
  <c r="I70" i="15"/>
  <c r="H70" i="15"/>
  <c r="P69" i="15"/>
  <c r="O69" i="15"/>
  <c r="N69" i="15"/>
  <c r="M69" i="15"/>
  <c r="L69" i="15"/>
  <c r="K69" i="15"/>
  <c r="J69" i="15"/>
  <c r="I69" i="15"/>
  <c r="H69" i="15"/>
  <c r="P68" i="15"/>
  <c r="O68" i="15"/>
  <c r="N68" i="15"/>
  <c r="M68" i="15"/>
  <c r="L68" i="15"/>
  <c r="K68" i="15"/>
  <c r="J68" i="15"/>
  <c r="I68" i="15"/>
  <c r="H68" i="15"/>
  <c r="P67" i="15"/>
  <c r="O67" i="15"/>
  <c r="N67" i="15"/>
  <c r="M67" i="15"/>
  <c r="L67" i="15"/>
  <c r="K67" i="15"/>
  <c r="J67" i="15"/>
  <c r="I67" i="15"/>
  <c r="H67" i="15"/>
  <c r="P66" i="15"/>
  <c r="O66" i="15"/>
  <c r="N66" i="15"/>
  <c r="M66" i="15"/>
  <c r="L66" i="15"/>
  <c r="K66" i="15"/>
  <c r="J66" i="15"/>
  <c r="I66" i="15"/>
  <c r="H66" i="15"/>
  <c r="P65" i="15"/>
  <c r="O65" i="15"/>
  <c r="N65" i="15"/>
  <c r="M65" i="15"/>
  <c r="L65" i="15"/>
  <c r="K65" i="15"/>
  <c r="J65" i="15"/>
  <c r="I65" i="15"/>
  <c r="H65" i="15"/>
  <c r="P64" i="15"/>
  <c r="O64" i="15"/>
  <c r="N64" i="15"/>
  <c r="M64" i="15"/>
  <c r="L64" i="15"/>
  <c r="K64" i="15"/>
  <c r="J64" i="15"/>
  <c r="I64" i="15"/>
  <c r="H64" i="15"/>
  <c r="P63" i="15"/>
  <c r="O63" i="15"/>
  <c r="N63" i="15"/>
  <c r="M63" i="15"/>
  <c r="L63" i="15"/>
  <c r="K63" i="15"/>
  <c r="J63" i="15"/>
  <c r="I63" i="15"/>
  <c r="H63" i="15"/>
  <c r="P62" i="15"/>
  <c r="O62" i="15"/>
  <c r="N62" i="15"/>
  <c r="M62" i="15"/>
  <c r="L62" i="15"/>
  <c r="K62" i="15"/>
  <c r="J62" i="15"/>
  <c r="I62" i="15"/>
  <c r="H62" i="15"/>
  <c r="P61" i="15"/>
  <c r="O61" i="15"/>
  <c r="N61" i="15"/>
  <c r="M61" i="15"/>
  <c r="L61" i="15"/>
  <c r="K61" i="15"/>
  <c r="J61" i="15"/>
  <c r="I61" i="15"/>
  <c r="H61" i="15"/>
  <c r="P60" i="15"/>
  <c r="O60" i="15"/>
  <c r="N60" i="15"/>
  <c r="M60" i="15"/>
  <c r="L60" i="15"/>
  <c r="K60" i="15"/>
  <c r="J60" i="15"/>
  <c r="I60" i="15"/>
  <c r="H60" i="15"/>
  <c r="P59" i="15"/>
  <c r="O59" i="15"/>
  <c r="N59" i="15"/>
  <c r="M59" i="15"/>
  <c r="L59" i="15"/>
  <c r="K59" i="15"/>
  <c r="J59" i="15"/>
  <c r="I59" i="15"/>
  <c r="H59" i="15"/>
  <c r="P58" i="15"/>
  <c r="O58" i="15"/>
  <c r="N58" i="15"/>
  <c r="M58" i="15"/>
  <c r="L58" i="15"/>
  <c r="K58" i="15"/>
  <c r="J58" i="15"/>
  <c r="I58" i="15"/>
  <c r="H58" i="15"/>
  <c r="P57" i="15"/>
  <c r="O57" i="15"/>
  <c r="N57" i="15"/>
  <c r="M57" i="15"/>
  <c r="L57" i="15"/>
  <c r="K57" i="15"/>
  <c r="J57" i="15"/>
  <c r="I57" i="15"/>
  <c r="H57" i="15"/>
  <c r="P56" i="15"/>
  <c r="O56" i="15"/>
  <c r="N56" i="15"/>
  <c r="M56" i="15"/>
  <c r="L56" i="15"/>
  <c r="K56" i="15"/>
  <c r="J56" i="15"/>
  <c r="I56" i="15"/>
  <c r="H56" i="15"/>
  <c r="P55" i="15"/>
  <c r="O55" i="15"/>
  <c r="N55" i="15"/>
  <c r="M55" i="15"/>
  <c r="L55" i="15"/>
  <c r="K55" i="15"/>
  <c r="J55" i="15"/>
  <c r="I55" i="15"/>
  <c r="H55" i="15"/>
  <c r="P54" i="15"/>
  <c r="O54" i="15"/>
  <c r="N54" i="15"/>
  <c r="M54" i="15"/>
  <c r="L54" i="15"/>
  <c r="K54" i="15"/>
  <c r="J54" i="15"/>
  <c r="I54" i="15"/>
  <c r="H54" i="15"/>
  <c r="P53" i="15"/>
  <c r="O53" i="15"/>
  <c r="N53" i="15"/>
  <c r="M53" i="15"/>
  <c r="L53" i="15"/>
  <c r="K53" i="15"/>
  <c r="J53" i="15"/>
  <c r="I53" i="15"/>
  <c r="H53" i="15"/>
  <c r="P52" i="15"/>
  <c r="O52" i="15"/>
  <c r="N52" i="15"/>
  <c r="M52" i="15"/>
  <c r="L52" i="15"/>
  <c r="K52" i="15"/>
  <c r="J52" i="15"/>
  <c r="I52" i="15"/>
  <c r="H52" i="15"/>
  <c r="P51" i="15"/>
  <c r="O51" i="15"/>
  <c r="N51" i="15"/>
  <c r="M51" i="15"/>
  <c r="L51" i="15"/>
  <c r="K51" i="15"/>
  <c r="J51" i="15"/>
  <c r="I51" i="15"/>
  <c r="H51" i="15"/>
  <c r="P50" i="15"/>
  <c r="O50" i="15"/>
  <c r="N50" i="15"/>
  <c r="M50" i="15"/>
  <c r="L50" i="15"/>
  <c r="K50" i="15"/>
  <c r="J50" i="15"/>
  <c r="I50" i="15"/>
  <c r="H50" i="15"/>
  <c r="P49" i="15"/>
  <c r="O49" i="15"/>
  <c r="N49" i="15"/>
  <c r="M49" i="15"/>
  <c r="L49" i="15"/>
  <c r="K49" i="15"/>
  <c r="J49" i="15"/>
  <c r="I49" i="15"/>
  <c r="H49" i="15"/>
  <c r="P48" i="15"/>
  <c r="O48" i="15"/>
  <c r="N48" i="15"/>
  <c r="M48" i="15"/>
  <c r="L48" i="15"/>
  <c r="K48" i="15"/>
  <c r="J48" i="15"/>
  <c r="I48" i="15"/>
  <c r="H48" i="15"/>
  <c r="P47" i="15"/>
  <c r="O47" i="15"/>
  <c r="N47" i="15"/>
  <c r="M47" i="15"/>
  <c r="L47" i="15"/>
  <c r="K47" i="15"/>
  <c r="J47" i="15"/>
  <c r="I47" i="15"/>
  <c r="H47" i="15"/>
  <c r="P46" i="15"/>
  <c r="O46" i="15"/>
  <c r="N46" i="15"/>
  <c r="M46" i="15"/>
  <c r="L46" i="15"/>
  <c r="K46" i="15"/>
  <c r="J46" i="15"/>
  <c r="I46" i="15"/>
  <c r="H46" i="15"/>
  <c r="P45" i="15"/>
  <c r="O45" i="15"/>
  <c r="N45" i="15"/>
  <c r="M45" i="15"/>
  <c r="L45" i="15"/>
  <c r="K45" i="15"/>
  <c r="J45" i="15"/>
  <c r="I45" i="15"/>
  <c r="H45" i="15"/>
  <c r="P44" i="15"/>
  <c r="O44" i="15"/>
  <c r="N44" i="15"/>
  <c r="M44" i="15"/>
  <c r="L44" i="15"/>
  <c r="K44" i="15"/>
  <c r="J44" i="15"/>
  <c r="I44" i="15"/>
  <c r="H44" i="15"/>
  <c r="P43" i="15"/>
  <c r="O43" i="15"/>
  <c r="N43" i="15"/>
  <c r="M43" i="15"/>
  <c r="L43" i="15"/>
  <c r="K43" i="15"/>
  <c r="J43" i="15"/>
  <c r="I43" i="15"/>
  <c r="H43" i="15"/>
  <c r="P42" i="15"/>
  <c r="O42" i="15"/>
  <c r="N42" i="15"/>
  <c r="M42" i="15"/>
  <c r="L42" i="15"/>
  <c r="K42" i="15"/>
  <c r="J42" i="15"/>
  <c r="I42" i="15"/>
  <c r="H42" i="15"/>
  <c r="P41" i="15"/>
  <c r="O41" i="15"/>
  <c r="N41" i="15"/>
  <c r="M41" i="15"/>
  <c r="L41" i="15"/>
  <c r="K41" i="15"/>
  <c r="J41" i="15"/>
  <c r="I41" i="15"/>
  <c r="H41" i="15"/>
  <c r="P40" i="15"/>
  <c r="O40" i="15"/>
  <c r="N40" i="15"/>
  <c r="M40" i="15"/>
  <c r="L40" i="15"/>
  <c r="K40" i="15"/>
  <c r="J40" i="15"/>
  <c r="I40" i="15"/>
  <c r="H40" i="15"/>
  <c r="P39" i="15"/>
  <c r="O39" i="15"/>
  <c r="N39" i="15"/>
  <c r="M39" i="15"/>
  <c r="L39" i="15"/>
  <c r="K39" i="15"/>
  <c r="J39" i="15"/>
  <c r="I39" i="15"/>
  <c r="H39" i="15"/>
  <c r="P38" i="15"/>
  <c r="O38" i="15"/>
  <c r="N38" i="15"/>
  <c r="M38" i="15"/>
  <c r="L38" i="15"/>
  <c r="K38" i="15"/>
  <c r="J38" i="15"/>
  <c r="I38" i="15"/>
  <c r="H38" i="15"/>
  <c r="P37" i="15"/>
  <c r="O37" i="15"/>
  <c r="N37" i="15"/>
  <c r="M37" i="15"/>
  <c r="L37" i="15"/>
  <c r="K37" i="15"/>
  <c r="J37" i="15"/>
  <c r="I37" i="15"/>
  <c r="H37" i="15"/>
  <c r="P36" i="15"/>
  <c r="O36" i="15"/>
  <c r="N36" i="15"/>
  <c r="M36" i="15"/>
  <c r="L36" i="15"/>
  <c r="K36" i="15"/>
  <c r="J36" i="15"/>
  <c r="I36" i="15"/>
  <c r="H36" i="15"/>
  <c r="P35" i="15"/>
  <c r="O35" i="15"/>
  <c r="N35" i="15"/>
  <c r="M35" i="15"/>
  <c r="L35" i="15"/>
  <c r="K35" i="15"/>
  <c r="J35" i="15"/>
  <c r="I35" i="15"/>
  <c r="H35" i="15"/>
  <c r="P34" i="15"/>
  <c r="O34" i="15"/>
  <c r="N34" i="15"/>
  <c r="M34" i="15"/>
  <c r="L34" i="15"/>
  <c r="K34" i="15"/>
  <c r="J34" i="15"/>
  <c r="I34" i="15"/>
  <c r="H34" i="15"/>
  <c r="P33" i="15"/>
  <c r="O33" i="15"/>
  <c r="N33" i="15"/>
  <c r="M33" i="15"/>
  <c r="L33" i="15"/>
  <c r="K33" i="15"/>
  <c r="J33" i="15"/>
  <c r="I33" i="15"/>
  <c r="H33" i="15"/>
  <c r="P32" i="15"/>
  <c r="O32" i="15"/>
  <c r="N32" i="15"/>
  <c r="M32" i="15"/>
  <c r="L32" i="15"/>
  <c r="K32" i="15"/>
  <c r="J32" i="15"/>
  <c r="I32" i="15"/>
  <c r="H32" i="15"/>
  <c r="P31" i="15"/>
  <c r="O31" i="15"/>
  <c r="N31" i="15"/>
  <c r="M31" i="15"/>
  <c r="L31" i="15"/>
  <c r="K31" i="15"/>
  <c r="J31" i="15"/>
  <c r="I31" i="15"/>
  <c r="H31" i="15"/>
  <c r="P30" i="15"/>
  <c r="O30" i="15"/>
  <c r="N30" i="15"/>
  <c r="M30" i="15"/>
  <c r="L30" i="15"/>
  <c r="K30" i="15"/>
  <c r="J30" i="15"/>
  <c r="I30" i="15"/>
  <c r="H30" i="15"/>
  <c r="P29" i="15"/>
  <c r="O29" i="15"/>
  <c r="N29" i="15"/>
  <c r="M29" i="15"/>
  <c r="L29" i="15"/>
  <c r="K29" i="15"/>
  <c r="J29" i="15"/>
  <c r="I29" i="15"/>
  <c r="H29" i="15"/>
  <c r="P28" i="15"/>
  <c r="O28" i="15"/>
  <c r="N28" i="15"/>
  <c r="M28" i="15"/>
  <c r="L28" i="15"/>
  <c r="K28" i="15"/>
  <c r="J28" i="15"/>
  <c r="I28" i="15"/>
  <c r="H28" i="15"/>
  <c r="P27" i="15"/>
  <c r="O27" i="15"/>
  <c r="N27" i="15"/>
  <c r="M27" i="15"/>
  <c r="L27" i="15"/>
  <c r="K27" i="15"/>
  <c r="J27" i="15"/>
  <c r="I27" i="15"/>
  <c r="H27" i="15"/>
  <c r="P26" i="15"/>
  <c r="O26" i="15"/>
  <c r="N26" i="15"/>
  <c r="M26" i="15"/>
  <c r="L26" i="15"/>
  <c r="K26" i="15"/>
  <c r="J26" i="15"/>
  <c r="I26" i="15"/>
  <c r="H26" i="15"/>
  <c r="P25" i="15"/>
  <c r="O25" i="15"/>
  <c r="N25" i="15"/>
  <c r="M25" i="15"/>
  <c r="L25" i="15"/>
  <c r="K25" i="15"/>
  <c r="J25" i="15"/>
  <c r="I25" i="15"/>
  <c r="H25" i="15"/>
  <c r="P24" i="15"/>
  <c r="O24" i="15"/>
  <c r="N24" i="15"/>
  <c r="M24" i="15"/>
  <c r="L24" i="15"/>
  <c r="K24" i="15"/>
  <c r="J24" i="15"/>
  <c r="I24" i="15"/>
  <c r="H24" i="15"/>
  <c r="P23" i="15"/>
  <c r="O23" i="15"/>
  <c r="N23" i="15"/>
  <c r="M23" i="15"/>
  <c r="L23" i="15"/>
  <c r="K23" i="15"/>
  <c r="J23" i="15"/>
  <c r="I23" i="15"/>
  <c r="H23" i="15"/>
  <c r="P22" i="15"/>
  <c r="O22" i="15"/>
  <c r="N22" i="15"/>
  <c r="M22" i="15"/>
  <c r="L22" i="15"/>
  <c r="K22" i="15"/>
  <c r="J22" i="15"/>
  <c r="I22" i="15"/>
  <c r="H22" i="15"/>
  <c r="P21" i="15"/>
  <c r="O21" i="15"/>
  <c r="N21" i="15"/>
  <c r="M21" i="15"/>
  <c r="L21" i="15"/>
  <c r="K21" i="15"/>
  <c r="J21" i="15"/>
  <c r="I21" i="15"/>
  <c r="H21" i="15"/>
  <c r="P20" i="15"/>
  <c r="O20" i="15"/>
  <c r="N20" i="15"/>
  <c r="M20" i="15"/>
  <c r="L20" i="15"/>
  <c r="K20" i="15"/>
  <c r="J20" i="15"/>
  <c r="I20" i="15"/>
  <c r="H20" i="15"/>
  <c r="P19" i="15"/>
  <c r="O19" i="15"/>
  <c r="N19" i="15"/>
  <c r="M19" i="15"/>
  <c r="L19" i="15"/>
  <c r="K19" i="15"/>
  <c r="J19" i="15"/>
  <c r="I19" i="15"/>
  <c r="H19" i="15"/>
  <c r="P18" i="15"/>
  <c r="O18" i="15"/>
  <c r="N18" i="15"/>
  <c r="M18" i="15"/>
  <c r="L18" i="15"/>
  <c r="K18" i="15"/>
  <c r="J18" i="15"/>
  <c r="I18" i="15"/>
  <c r="H18" i="15"/>
  <c r="P17" i="15"/>
  <c r="O17" i="15"/>
  <c r="N17" i="15"/>
  <c r="M17" i="15"/>
  <c r="L17" i="15"/>
  <c r="K17" i="15"/>
  <c r="J17" i="15"/>
  <c r="I17" i="15"/>
  <c r="H17" i="15"/>
  <c r="P16" i="15"/>
  <c r="O16" i="15"/>
  <c r="N16" i="15"/>
  <c r="M16" i="15"/>
  <c r="L16" i="15"/>
  <c r="K16" i="15"/>
  <c r="J16" i="15"/>
  <c r="I16" i="15"/>
  <c r="H16" i="15"/>
  <c r="P15" i="15"/>
  <c r="O15" i="15"/>
  <c r="N15" i="15"/>
  <c r="M15" i="15"/>
  <c r="L15" i="15"/>
  <c r="K15" i="15"/>
  <c r="J15" i="15"/>
  <c r="I15" i="15"/>
  <c r="H15" i="15"/>
  <c r="P14" i="15"/>
  <c r="O14" i="15"/>
  <c r="N14" i="15"/>
  <c r="M14" i="15"/>
  <c r="L14" i="15"/>
  <c r="K14" i="15"/>
  <c r="J14" i="15"/>
  <c r="I14" i="15"/>
  <c r="H14" i="15"/>
  <c r="P13" i="15"/>
  <c r="O13" i="15"/>
  <c r="N13" i="15"/>
  <c r="M13" i="15"/>
  <c r="L13" i="15"/>
  <c r="K13" i="15"/>
  <c r="J13" i="15"/>
  <c r="I13" i="15"/>
  <c r="H13" i="15"/>
  <c r="P12" i="15"/>
  <c r="O12" i="15"/>
  <c r="N12" i="15"/>
  <c r="M12" i="15"/>
  <c r="L12" i="15"/>
  <c r="K12" i="15"/>
  <c r="J12" i="15"/>
  <c r="I12" i="15"/>
  <c r="H12" i="15"/>
  <c r="P11" i="15"/>
  <c r="O11" i="15"/>
  <c r="N11" i="15"/>
  <c r="M11" i="15"/>
  <c r="L11" i="15"/>
  <c r="K11" i="15"/>
  <c r="J11" i="15"/>
  <c r="I11" i="15"/>
  <c r="H11" i="15"/>
  <c r="P10" i="15"/>
  <c r="O10" i="15"/>
  <c r="N10" i="15"/>
  <c r="M10" i="15"/>
  <c r="L10" i="15"/>
  <c r="K10" i="15"/>
  <c r="J10" i="15"/>
  <c r="I10" i="15"/>
  <c r="H10" i="15"/>
  <c r="P9" i="15"/>
  <c r="O9" i="15"/>
  <c r="N9" i="15"/>
  <c r="M9" i="15"/>
  <c r="L9" i="15"/>
  <c r="K9" i="15"/>
  <c r="J9" i="15"/>
  <c r="I9" i="15"/>
  <c r="H9" i="15"/>
  <c r="P8" i="15"/>
  <c r="O8" i="15"/>
  <c r="N8" i="15"/>
  <c r="M8" i="15"/>
  <c r="L8" i="15"/>
  <c r="K8" i="15"/>
  <c r="J8" i="15"/>
  <c r="I8" i="15"/>
  <c r="H8" i="15"/>
  <c r="P7" i="15"/>
  <c r="O7" i="15"/>
  <c r="N7" i="15"/>
  <c r="M7" i="15"/>
  <c r="L7" i="15"/>
  <c r="K7" i="15"/>
  <c r="J7" i="15"/>
  <c r="I7" i="15"/>
  <c r="H7" i="15"/>
  <c r="P6" i="15"/>
  <c r="O6" i="15"/>
  <c r="N6" i="15"/>
  <c r="M6" i="15"/>
  <c r="L6" i="15"/>
  <c r="K6" i="15"/>
  <c r="J6" i="15"/>
  <c r="I6" i="15"/>
  <c r="H6" i="15"/>
  <c r="P5" i="15"/>
  <c r="O5" i="15"/>
  <c r="N5" i="15"/>
  <c r="M5" i="15"/>
  <c r="L5" i="15"/>
  <c r="K5" i="15"/>
  <c r="J5" i="15"/>
  <c r="I5" i="15"/>
  <c r="H5" i="15"/>
  <c r="P4" i="15"/>
  <c r="O4" i="15"/>
  <c r="N4" i="15"/>
  <c r="M4" i="15"/>
  <c r="L4" i="15"/>
  <c r="K4" i="15"/>
  <c r="J4" i="15"/>
  <c r="I4" i="15"/>
  <c r="H4" i="15"/>
  <c r="P3" i="15"/>
  <c r="AA3" i="15" s="1"/>
  <c r="O3" i="15"/>
  <c r="Z3" i="15" s="1"/>
  <c r="N3" i="15"/>
  <c r="Y3" i="15" s="1"/>
  <c r="M3" i="15"/>
  <c r="X3" i="15" s="1"/>
  <c r="L3" i="15"/>
  <c r="W3" i="15" s="1"/>
  <c r="K3" i="15"/>
  <c r="V3" i="15" s="1"/>
  <c r="J3" i="15"/>
  <c r="U3" i="15" s="1"/>
  <c r="I3" i="15"/>
  <c r="T3" i="15" s="1"/>
  <c r="H3" i="15"/>
  <c r="S3" i="15" s="1"/>
  <c r="P2" i="15"/>
  <c r="O2" i="15"/>
  <c r="N2" i="15"/>
  <c r="M2" i="15"/>
  <c r="L2" i="15"/>
  <c r="K2" i="15"/>
  <c r="J2" i="15"/>
  <c r="I2" i="15"/>
  <c r="H2" i="15"/>
  <c r="E221" i="12"/>
  <c r="F221" i="12"/>
  <c r="G221" i="12"/>
  <c r="H221" i="12"/>
  <c r="I221" i="12"/>
  <c r="E222" i="12"/>
  <c r="F222" i="12"/>
  <c r="G222" i="12"/>
  <c r="H222" i="12"/>
  <c r="I222" i="12"/>
  <c r="E223" i="12"/>
  <c r="F223" i="12"/>
  <c r="G223" i="12"/>
  <c r="H223" i="12"/>
  <c r="I223" i="12"/>
  <c r="E224" i="12"/>
  <c r="F224" i="12"/>
  <c r="G224" i="12"/>
  <c r="H224" i="12"/>
  <c r="I224" i="12"/>
  <c r="E225" i="12"/>
  <c r="F225" i="12"/>
  <c r="G225" i="12"/>
  <c r="H225" i="12"/>
  <c r="I225" i="12"/>
  <c r="E226" i="12"/>
  <c r="F226" i="12"/>
  <c r="G226" i="12"/>
  <c r="H226" i="12"/>
  <c r="I226" i="12"/>
  <c r="E227" i="12"/>
  <c r="F227" i="12"/>
  <c r="G227" i="12"/>
  <c r="H227" i="12"/>
  <c r="I227" i="12"/>
  <c r="E228" i="12"/>
  <c r="F228" i="12"/>
  <c r="G228" i="12"/>
  <c r="H228" i="12"/>
  <c r="I228" i="12"/>
  <c r="E230" i="12"/>
  <c r="F230" i="12"/>
  <c r="G230" i="12"/>
  <c r="H230" i="12"/>
  <c r="I230" i="12"/>
  <c r="E231" i="12"/>
  <c r="F231" i="12"/>
  <c r="G231" i="12"/>
  <c r="H231" i="12"/>
  <c r="I231" i="12"/>
  <c r="E232" i="12"/>
  <c r="F232" i="12"/>
  <c r="G232" i="12"/>
  <c r="H232" i="12"/>
  <c r="I232" i="12"/>
  <c r="E233" i="12"/>
  <c r="F233" i="12"/>
  <c r="G233" i="12"/>
  <c r="H233" i="12"/>
  <c r="I233" i="12"/>
  <c r="E234" i="12"/>
  <c r="F234" i="12"/>
  <c r="G234" i="12"/>
  <c r="H234" i="12"/>
  <c r="I234" i="12"/>
  <c r="E235" i="12"/>
  <c r="F235" i="12"/>
  <c r="G235" i="12"/>
  <c r="H235" i="12"/>
  <c r="I235" i="12"/>
  <c r="E236" i="12"/>
  <c r="F236" i="12"/>
  <c r="G236" i="12"/>
  <c r="H236" i="12"/>
  <c r="I236" i="12"/>
  <c r="E237" i="12"/>
  <c r="F237" i="12"/>
  <c r="G237" i="12"/>
  <c r="H237" i="12"/>
  <c r="I237" i="12"/>
  <c r="E238" i="12"/>
  <c r="F238" i="12"/>
  <c r="G238" i="12"/>
  <c r="H238" i="12"/>
  <c r="I238" i="12"/>
  <c r="E239" i="12"/>
  <c r="F239" i="12"/>
  <c r="G239" i="12"/>
  <c r="H239" i="12"/>
  <c r="I239" i="12"/>
  <c r="E240" i="12"/>
  <c r="F240" i="12"/>
  <c r="G240" i="12"/>
  <c r="H240" i="12"/>
  <c r="I240" i="12"/>
  <c r="E241" i="12"/>
  <c r="F241" i="12"/>
  <c r="G241" i="12"/>
  <c r="H241" i="12"/>
  <c r="I241" i="12"/>
  <c r="E242" i="12"/>
  <c r="F242" i="12"/>
  <c r="G242" i="12"/>
  <c r="H242" i="12"/>
  <c r="I242" i="12"/>
  <c r="E243" i="12"/>
  <c r="F243" i="12"/>
  <c r="G243" i="12"/>
  <c r="H243" i="12"/>
  <c r="I243" i="12"/>
  <c r="E244" i="12"/>
  <c r="F244" i="12"/>
  <c r="G244" i="12"/>
  <c r="H244" i="12"/>
  <c r="I244" i="12"/>
  <c r="E246" i="12"/>
  <c r="F246" i="12"/>
  <c r="G246" i="12"/>
  <c r="H246" i="12"/>
  <c r="I246" i="12"/>
  <c r="E251" i="12"/>
  <c r="F251" i="12"/>
  <c r="G251" i="12"/>
  <c r="H251" i="12"/>
  <c r="I251" i="12"/>
  <c r="E252" i="12"/>
  <c r="F252" i="12"/>
  <c r="G252" i="12"/>
  <c r="H252" i="12"/>
  <c r="I252" i="12"/>
  <c r="E253" i="12"/>
  <c r="F253" i="12"/>
  <c r="G253" i="12"/>
  <c r="H253" i="12"/>
  <c r="I253" i="12"/>
  <c r="E254" i="12"/>
  <c r="F254" i="12"/>
  <c r="G254" i="12"/>
  <c r="H254" i="12"/>
  <c r="I254" i="12"/>
  <c r="E255" i="12"/>
  <c r="F255" i="12"/>
  <c r="G255" i="12"/>
  <c r="H255" i="12"/>
  <c r="I255" i="12"/>
  <c r="E256" i="12"/>
  <c r="F256" i="12"/>
  <c r="G256" i="12"/>
  <c r="H256" i="12"/>
  <c r="I256" i="12"/>
  <c r="E258" i="12"/>
  <c r="F258" i="12"/>
  <c r="G258" i="12"/>
  <c r="H258" i="12"/>
  <c r="I258" i="12"/>
  <c r="E260" i="12"/>
  <c r="F260" i="12"/>
  <c r="G260" i="12"/>
  <c r="H260" i="12"/>
  <c r="I260" i="12"/>
  <c r="E263" i="12"/>
  <c r="F263" i="12"/>
  <c r="G263" i="12"/>
  <c r="H263" i="12"/>
  <c r="I263" i="12"/>
  <c r="E264" i="12"/>
  <c r="F264" i="12"/>
  <c r="G264" i="12"/>
  <c r="H264" i="12"/>
  <c r="I264" i="12"/>
  <c r="E265" i="12"/>
  <c r="F265" i="12"/>
  <c r="G265" i="12"/>
  <c r="H265" i="12"/>
  <c r="I265" i="12"/>
  <c r="E266" i="12"/>
  <c r="F266" i="12"/>
  <c r="G266" i="12"/>
  <c r="H266" i="12"/>
  <c r="I266" i="12"/>
  <c r="E267" i="12"/>
  <c r="F267" i="12"/>
  <c r="G267" i="12"/>
  <c r="H267" i="12"/>
  <c r="I267" i="12"/>
  <c r="E270" i="12"/>
  <c r="F270" i="12"/>
  <c r="G270" i="12"/>
  <c r="H270" i="12"/>
  <c r="I270" i="12"/>
  <c r="E271" i="12"/>
  <c r="F271" i="12"/>
  <c r="G271" i="12"/>
  <c r="H271" i="12"/>
  <c r="I271" i="12"/>
  <c r="E272" i="12"/>
  <c r="F272" i="12"/>
  <c r="G272" i="12"/>
  <c r="H272" i="12"/>
  <c r="I272" i="12"/>
  <c r="E273" i="12"/>
  <c r="F273" i="12"/>
  <c r="G273" i="12"/>
  <c r="H273" i="12"/>
  <c r="I273" i="12"/>
  <c r="E274" i="12"/>
  <c r="F274" i="12"/>
  <c r="G274" i="12"/>
  <c r="H274" i="12"/>
  <c r="I274" i="12"/>
  <c r="E275" i="12"/>
  <c r="F275" i="12"/>
  <c r="G275" i="12"/>
  <c r="H275" i="12"/>
  <c r="I275" i="12"/>
  <c r="E276" i="12"/>
  <c r="F276" i="12"/>
  <c r="G276" i="12"/>
  <c r="H276" i="12"/>
  <c r="I276" i="12"/>
  <c r="E175" i="12"/>
  <c r="F175" i="12"/>
  <c r="G175" i="12"/>
  <c r="H175" i="12"/>
  <c r="I175" i="12"/>
  <c r="E176" i="12"/>
  <c r="F176" i="12"/>
  <c r="G176" i="12"/>
  <c r="H176" i="12"/>
  <c r="I176" i="12"/>
  <c r="E177" i="12"/>
  <c r="F177" i="12"/>
  <c r="G177" i="12"/>
  <c r="H177" i="12"/>
  <c r="I177" i="12"/>
  <c r="E178" i="12"/>
  <c r="F178" i="12"/>
  <c r="G178" i="12"/>
  <c r="H178" i="12"/>
  <c r="I178" i="12"/>
  <c r="E179" i="12"/>
  <c r="F179" i="12"/>
  <c r="G179" i="12"/>
  <c r="H179" i="12"/>
  <c r="I179" i="12"/>
  <c r="E180" i="12"/>
  <c r="F180" i="12"/>
  <c r="G180" i="12"/>
  <c r="H180" i="12"/>
  <c r="I180" i="12"/>
  <c r="E181" i="12"/>
  <c r="F181" i="12"/>
  <c r="G181" i="12"/>
  <c r="H181" i="12"/>
  <c r="I181" i="12"/>
  <c r="E182" i="12"/>
  <c r="F182" i="12"/>
  <c r="G182" i="12"/>
  <c r="H182" i="12"/>
  <c r="I182" i="12"/>
  <c r="E186" i="12"/>
  <c r="F186" i="12"/>
  <c r="G186" i="12"/>
  <c r="H186" i="12"/>
  <c r="I186" i="12"/>
  <c r="E187" i="12"/>
  <c r="F187" i="12"/>
  <c r="G187" i="12"/>
  <c r="H187" i="12"/>
  <c r="I187" i="12"/>
  <c r="E188" i="12"/>
  <c r="F188" i="12"/>
  <c r="G188" i="12"/>
  <c r="H188" i="12"/>
  <c r="I188" i="12"/>
  <c r="E189" i="12"/>
  <c r="F189" i="12"/>
  <c r="G189" i="12"/>
  <c r="H189" i="12"/>
  <c r="I189" i="12"/>
  <c r="E191" i="12"/>
  <c r="F191" i="12"/>
  <c r="G191" i="12"/>
  <c r="H191" i="12"/>
  <c r="I191" i="12"/>
  <c r="E192" i="12"/>
  <c r="F192" i="12"/>
  <c r="G192" i="12"/>
  <c r="H192" i="12"/>
  <c r="I192" i="12"/>
  <c r="E193" i="12"/>
  <c r="F193" i="12"/>
  <c r="G193" i="12"/>
  <c r="H193" i="12"/>
  <c r="I193" i="12"/>
  <c r="E194" i="12"/>
  <c r="F194" i="12"/>
  <c r="G194" i="12"/>
  <c r="H194" i="12"/>
  <c r="I194" i="12"/>
  <c r="E196" i="12"/>
  <c r="F196" i="12"/>
  <c r="G196" i="12"/>
  <c r="H196" i="12"/>
  <c r="I196" i="12"/>
  <c r="E198" i="12"/>
  <c r="F198" i="12"/>
  <c r="G198" i="12"/>
  <c r="H198" i="12"/>
  <c r="I198" i="12"/>
  <c r="E199" i="12"/>
  <c r="F199" i="12"/>
  <c r="G199" i="12"/>
  <c r="H199" i="12"/>
  <c r="I199" i="12"/>
  <c r="E200" i="12"/>
  <c r="F200" i="12"/>
  <c r="G200" i="12"/>
  <c r="H200" i="12"/>
  <c r="I200" i="12"/>
  <c r="E201" i="12"/>
  <c r="F201" i="12"/>
  <c r="G201" i="12"/>
  <c r="H201" i="12"/>
  <c r="I201" i="12"/>
  <c r="E202" i="12"/>
  <c r="F202" i="12"/>
  <c r="G202" i="12"/>
  <c r="H202" i="12"/>
  <c r="I202" i="12"/>
  <c r="E203" i="12"/>
  <c r="F203" i="12"/>
  <c r="G203" i="12"/>
  <c r="H203" i="12"/>
  <c r="I203" i="12"/>
  <c r="E204" i="12"/>
  <c r="F204" i="12"/>
  <c r="G204" i="12"/>
  <c r="H204" i="12"/>
  <c r="I204" i="12"/>
  <c r="E205" i="12"/>
  <c r="F205" i="12"/>
  <c r="G205" i="12"/>
  <c r="H205" i="12"/>
  <c r="I205" i="12"/>
  <c r="E207" i="12"/>
  <c r="F207" i="12"/>
  <c r="G207" i="12"/>
  <c r="H207" i="12"/>
  <c r="I207" i="12"/>
  <c r="E209" i="12"/>
  <c r="F209" i="12"/>
  <c r="G209" i="12"/>
  <c r="H209" i="12"/>
  <c r="I209" i="12"/>
  <c r="E210" i="12"/>
  <c r="F210" i="12"/>
  <c r="G210" i="12"/>
  <c r="H210" i="12"/>
  <c r="I210" i="12"/>
  <c r="E211" i="12"/>
  <c r="F211" i="12"/>
  <c r="G211" i="12"/>
  <c r="H211" i="12"/>
  <c r="I211" i="12"/>
  <c r="E212" i="12"/>
  <c r="F212" i="12"/>
  <c r="G212" i="12"/>
  <c r="H212" i="12"/>
  <c r="I212" i="12"/>
  <c r="E213" i="12"/>
  <c r="F213" i="12"/>
  <c r="G213" i="12"/>
  <c r="H213" i="12"/>
  <c r="I213" i="12"/>
  <c r="E214" i="12"/>
  <c r="F214" i="12"/>
  <c r="G214" i="12"/>
  <c r="H214" i="12"/>
  <c r="I214" i="12"/>
  <c r="E215" i="12"/>
  <c r="F215" i="12"/>
  <c r="G215" i="12"/>
  <c r="H215" i="12"/>
  <c r="I215" i="12"/>
  <c r="E216" i="12"/>
  <c r="F216" i="12"/>
  <c r="G216" i="12"/>
  <c r="H216" i="12"/>
  <c r="I216" i="12"/>
  <c r="E217" i="12"/>
  <c r="F217" i="12"/>
  <c r="G217" i="12"/>
  <c r="H217" i="12"/>
  <c r="I217" i="12"/>
  <c r="E99" i="12"/>
  <c r="F99" i="12"/>
  <c r="G99" i="12"/>
  <c r="H99" i="12"/>
  <c r="I99" i="12"/>
  <c r="E101" i="12"/>
  <c r="F101" i="12"/>
  <c r="G101" i="12"/>
  <c r="H101" i="12"/>
  <c r="I101" i="12"/>
  <c r="E103" i="12"/>
  <c r="F103" i="12"/>
  <c r="G103" i="12"/>
  <c r="H103" i="12"/>
  <c r="I103" i="12"/>
  <c r="E104" i="12"/>
  <c r="F104" i="12"/>
  <c r="G104" i="12"/>
  <c r="H104" i="12"/>
  <c r="I104" i="12"/>
  <c r="E106" i="12"/>
  <c r="F106" i="12"/>
  <c r="G106" i="12"/>
  <c r="H106" i="12"/>
  <c r="I106" i="12"/>
  <c r="E105" i="12"/>
  <c r="F105" i="12"/>
  <c r="G105" i="12"/>
  <c r="H105" i="12"/>
  <c r="I105" i="12"/>
  <c r="E107" i="12"/>
  <c r="F107" i="12"/>
  <c r="G107" i="12"/>
  <c r="H107" i="12"/>
  <c r="I107" i="12"/>
  <c r="E108" i="12"/>
  <c r="F108" i="12"/>
  <c r="G108" i="12"/>
  <c r="H108" i="12"/>
  <c r="I108" i="12"/>
  <c r="E109" i="12"/>
  <c r="F109" i="12"/>
  <c r="G109" i="12"/>
  <c r="H109" i="12"/>
  <c r="I109" i="12"/>
  <c r="E110" i="12"/>
  <c r="F110" i="12"/>
  <c r="G110" i="12"/>
  <c r="H110" i="12"/>
  <c r="I110" i="12"/>
  <c r="E111" i="12"/>
  <c r="F111" i="12"/>
  <c r="G111" i="12"/>
  <c r="H111" i="12"/>
  <c r="I111" i="12"/>
  <c r="E112" i="12"/>
  <c r="F112" i="12"/>
  <c r="G112" i="12"/>
  <c r="H112" i="12"/>
  <c r="I112" i="12"/>
  <c r="E115" i="12"/>
  <c r="F115" i="12"/>
  <c r="G115" i="12"/>
  <c r="H115" i="12"/>
  <c r="I115" i="12"/>
  <c r="E117" i="12"/>
  <c r="F117" i="12"/>
  <c r="G117" i="12"/>
  <c r="H117" i="12"/>
  <c r="I117" i="12"/>
  <c r="E118" i="12"/>
  <c r="F118" i="12"/>
  <c r="G118" i="12"/>
  <c r="H118" i="12"/>
  <c r="I118" i="12"/>
  <c r="E122" i="12"/>
  <c r="F122" i="12"/>
  <c r="G122" i="12"/>
  <c r="H122" i="12"/>
  <c r="I122" i="12"/>
  <c r="E123" i="12"/>
  <c r="F123" i="12"/>
  <c r="G123" i="12"/>
  <c r="H123" i="12"/>
  <c r="I123" i="12"/>
  <c r="E125" i="12"/>
  <c r="F125" i="12"/>
  <c r="G125" i="12"/>
  <c r="H125" i="12"/>
  <c r="I125" i="12"/>
  <c r="E129" i="12"/>
  <c r="F129" i="12"/>
  <c r="G129" i="12"/>
  <c r="H129" i="12"/>
  <c r="I129" i="12"/>
  <c r="E130" i="12"/>
  <c r="F130" i="12"/>
  <c r="G130" i="12"/>
  <c r="H130" i="12"/>
  <c r="I130" i="12"/>
  <c r="E131" i="12"/>
  <c r="F131" i="12"/>
  <c r="G131" i="12"/>
  <c r="H131" i="12"/>
  <c r="I131" i="12"/>
  <c r="E132" i="12"/>
  <c r="F132" i="12"/>
  <c r="G132" i="12"/>
  <c r="H132" i="12"/>
  <c r="I132" i="12"/>
  <c r="E134" i="12"/>
  <c r="F134" i="12"/>
  <c r="G134" i="12"/>
  <c r="H134" i="12"/>
  <c r="I134" i="12"/>
  <c r="E135" i="12"/>
  <c r="F135" i="12"/>
  <c r="G135" i="12"/>
  <c r="H135" i="12"/>
  <c r="I135" i="12"/>
  <c r="E136" i="12"/>
  <c r="F136" i="12"/>
  <c r="G136" i="12"/>
  <c r="H136" i="12"/>
  <c r="I136" i="12"/>
  <c r="E138" i="12"/>
  <c r="F138" i="12"/>
  <c r="G138" i="12"/>
  <c r="H138" i="12"/>
  <c r="I138" i="12"/>
  <c r="E139" i="12"/>
  <c r="F139" i="12"/>
  <c r="G139" i="12"/>
  <c r="H139" i="12"/>
  <c r="I139" i="12"/>
  <c r="E140" i="12"/>
  <c r="F140" i="12"/>
  <c r="G140" i="12"/>
  <c r="H140" i="12"/>
  <c r="I140" i="12"/>
  <c r="E141" i="12"/>
  <c r="F141" i="12"/>
  <c r="G141" i="12"/>
  <c r="H141" i="12"/>
  <c r="I141" i="12"/>
  <c r="E142" i="12"/>
  <c r="F142" i="12"/>
  <c r="G142" i="12"/>
  <c r="H142" i="12"/>
  <c r="I142" i="12"/>
  <c r="E143" i="12"/>
  <c r="F143" i="12"/>
  <c r="G143" i="12"/>
  <c r="H143" i="12"/>
  <c r="I143" i="12"/>
  <c r="E144" i="12"/>
  <c r="F144" i="12"/>
  <c r="G144" i="12"/>
  <c r="H144" i="12"/>
  <c r="I144" i="12"/>
  <c r="E145" i="12"/>
  <c r="F145" i="12"/>
  <c r="G145" i="12"/>
  <c r="H145" i="12"/>
  <c r="I145" i="12"/>
  <c r="E147" i="12"/>
  <c r="F147" i="12"/>
  <c r="G147" i="12"/>
  <c r="H147" i="12"/>
  <c r="I147" i="12"/>
  <c r="E148" i="12"/>
  <c r="F148" i="12"/>
  <c r="G148" i="12"/>
  <c r="H148" i="12"/>
  <c r="I148" i="12"/>
  <c r="E149" i="12"/>
  <c r="F149" i="12"/>
  <c r="G149" i="12"/>
  <c r="H149" i="12"/>
  <c r="I149" i="12"/>
  <c r="E150" i="12"/>
  <c r="F150" i="12"/>
  <c r="G150" i="12"/>
  <c r="H150" i="12"/>
  <c r="I150" i="12"/>
  <c r="E151" i="12"/>
  <c r="F151" i="12"/>
  <c r="G151" i="12"/>
  <c r="H151" i="12"/>
  <c r="I151" i="12"/>
  <c r="E154" i="12"/>
  <c r="F154" i="12"/>
  <c r="G154" i="12"/>
  <c r="H154" i="12"/>
  <c r="I154" i="12"/>
  <c r="E157" i="12"/>
  <c r="F157" i="12"/>
  <c r="G157" i="12"/>
  <c r="H157" i="12"/>
  <c r="I157" i="12"/>
  <c r="E155" i="12"/>
  <c r="F155" i="12"/>
  <c r="G155" i="12"/>
  <c r="H155" i="12"/>
  <c r="I155" i="12"/>
  <c r="E156" i="12"/>
  <c r="F156" i="12"/>
  <c r="G156" i="12"/>
  <c r="H156" i="12"/>
  <c r="I156" i="12"/>
  <c r="E160" i="12"/>
  <c r="F160" i="12"/>
  <c r="G160" i="12"/>
  <c r="H160" i="12"/>
  <c r="I160" i="12"/>
  <c r="E161" i="12"/>
  <c r="F161" i="12"/>
  <c r="G161" i="12"/>
  <c r="H161" i="12"/>
  <c r="I161" i="12"/>
  <c r="E162" i="12"/>
  <c r="F162" i="12"/>
  <c r="G162" i="12"/>
  <c r="H162" i="12"/>
  <c r="I162" i="12"/>
  <c r="E165" i="12"/>
  <c r="F165" i="12"/>
  <c r="G165" i="12"/>
  <c r="H165" i="12"/>
  <c r="I165" i="12"/>
  <c r="E166" i="12"/>
  <c r="F166" i="12"/>
  <c r="G166" i="12"/>
  <c r="H166" i="12"/>
  <c r="I166" i="12"/>
  <c r="E168" i="12"/>
  <c r="F168" i="12"/>
  <c r="G168" i="12"/>
  <c r="H168" i="12"/>
  <c r="I168" i="12"/>
  <c r="E169" i="12"/>
  <c r="F169" i="12"/>
  <c r="G169" i="12"/>
  <c r="H169" i="12"/>
  <c r="I169" i="12"/>
  <c r="E170" i="12"/>
  <c r="F170" i="12"/>
  <c r="G170" i="12"/>
  <c r="H170" i="12"/>
  <c r="I170" i="12"/>
  <c r="E171" i="12"/>
  <c r="F171" i="12"/>
  <c r="G171" i="12"/>
  <c r="H171" i="12"/>
  <c r="I171" i="12"/>
  <c r="E172" i="12"/>
  <c r="F172" i="12"/>
  <c r="G172" i="12"/>
  <c r="H172" i="12"/>
  <c r="I172" i="12"/>
  <c r="E65" i="12"/>
  <c r="F65" i="12"/>
  <c r="G65" i="12"/>
  <c r="H65" i="12"/>
  <c r="I65" i="12"/>
  <c r="E67" i="12"/>
  <c r="F67" i="12"/>
  <c r="G67" i="12"/>
  <c r="H67" i="12"/>
  <c r="I67" i="12"/>
  <c r="E68" i="12"/>
  <c r="F68" i="12"/>
  <c r="G68" i="12"/>
  <c r="H68" i="12"/>
  <c r="I68" i="12"/>
  <c r="E70" i="12"/>
  <c r="F70" i="12"/>
  <c r="G70" i="12"/>
  <c r="H70" i="12"/>
  <c r="I70" i="12"/>
  <c r="E71" i="12"/>
  <c r="F71" i="12"/>
  <c r="G71" i="12"/>
  <c r="H71" i="12"/>
  <c r="I71" i="12"/>
  <c r="E72" i="12"/>
  <c r="F72" i="12"/>
  <c r="G72" i="12"/>
  <c r="H72" i="12"/>
  <c r="I72" i="12"/>
  <c r="E73" i="12"/>
  <c r="F73" i="12"/>
  <c r="G73" i="12"/>
  <c r="H73" i="12"/>
  <c r="I73" i="12"/>
  <c r="E75" i="12"/>
  <c r="F75" i="12"/>
  <c r="H75" i="12"/>
  <c r="I75" i="12"/>
  <c r="E77" i="12"/>
  <c r="F77" i="12"/>
  <c r="G77" i="12"/>
  <c r="H77" i="12"/>
  <c r="I77" i="12"/>
  <c r="E78" i="12"/>
  <c r="F78" i="12"/>
  <c r="G78" i="12"/>
  <c r="H78" i="12"/>
  <c r="I78" i="12"/>
  <c r="E79" i="12"/>
  <c r="F79" i="12"/>
  <c r="G79" i="12"/>
  <c r="H79" i="12"/>
  <c r="I79" i="12"/>
  <c r="E80" i="12"/>
  <c r="F80" i="12"/>
  <c r="G80" i="12"/>
  <c r="H80" i="12"/>
  <c r="I80" i="12"/>
  <c r="E81" i="12"/>
  <c r="F81" i="12"/>
  <c r="G81" i="12"/>
  <c r="H81" i="12"/>
  <c r="I81" i="12"/>
  <c r="E82" i="12"/>
  <c r="F82" i="12"/>
  <c r="G82" i="12"/>
  <c r="H82" i="12"/>
  <c r="I82" i="12"/>
  <c r="E84" i="12"/>
  <c r="F84" i="12"/>
  <c r="G84" i="12"/>
  <c r="H84" i="12"/>
  <c r="I84" i="12"/>
  <c r="E85" i="12"/>
  <c r="F85" i="12"/>
  <c r="G85" i="12"/>
  <c r="H85" i="12"/>
  <c r="I85" i="12"/>
  <c r="E86" i="12"/>
  <c r="F86" i="12"/>
  <c r="G86" i="12"/>
  <c r="H86" i="12"/>
  <c r="I86" i="12"/>
  <c r="E87" i="12"/>
  <c r="F87" i="12"/>
  <c r="G87" i="12"/>
  <c r="H87" i="12"/>
  <c r="I87" i="12"/>
  <c r="E88" i="12"/>
  <c r="F88" i="12"/>
  <c r="G88" i="12"/>
  <c r="H88" i="12"/>
  <c r="I88" i="12"/>
  <c r="E90" i="12"/>
  <c r="F90" i="12"/>
  <c r="G90" i="12"/>
  <c r="H90" i="12"/>
  <c r="I90" i="12"/>
  <c r="E91" i="12"/>
  <c r="F91" i="12"/>
  <c r="G91" i="12"/>
  <c r="H91" i="12"/>
  <c r="I91" i="12"/>
  <c r="E93" i="12"/>
  <c r="F93" i="12"/>
  <c r="G93" i="12"/>
  <c r="H93" i="12"/>
  <c r="I93" i="12"/>
  <c r="E95" i="12"/>
  <c r="F95" i="12"/>
  <c r="G95" i="12"/>
  <c r="H95" i="12"/>
  <c r="I95" i="12"/>
  <c r="E44" i="12"/>
  <c r="F44" i="12"/>
  <c r="E45" i="12"/>
  <c r="F45" i="12"/>
  <c r="E46" i="12"/>
  <c r="F46" i="12"/>
  <c r="E48" i="12"/>
  <c r="F48" i="12"/>
  <c r="E49" i="12"/>
  <c r="F49" i="12"/>
  <c r="E51" i="12"/>
  <c r="F51" i="12"/>
  <c r="E53" i="12"/>
  <c r="F53" i="12"/>
  <c r="E55" i="12"/>
  <c r="F55" i="12"/>
  <c r="E56" i="12"/>
  <c r="F56" i="12"/>
  <c r="E57" i="12"/>
  <c r="F57" i="12"/>
  <c r="E58" i="12"/>
  <c r="F58" i="12"/>
  <c r="E59" i="12"/>
  <c r="F59" i="12"/>
  <c r="E60" i="12"/>
  <c r="F60" i="12"/>
  <c r="E52" i="12"/>
  <c r="F52" i="12"/>
  <c r="G52" i="12"/>
  <c r="H52" i="12"/>
  <c r="E54" i="12"/>
  <c r="F54" i="12"/>
  <c r="G54" i="12"/>
  <c r="H54" i="12"/>
  <c r="E61" i="12"/>
  <c r="F61" i="12"/>
  <c r="G61" i="12"/>
  <c r="H61" i="12"/>
  <c r="E62" i="12"/>
  <c r="F62" i="12"/>
  <c r="G62" i="12"/>
  <c r="H62" i="12"/>
  <c r="E13" i="12"/>
  <c r="F13" i="12"/>
  <c r="G13" i="12"/>
  <c r="H13" i="12"/>
  <c r="E14" i="12"/>
  <c r="F14" i="12"/>
  <c r="G14" i="12"/>
  <c r="H14" i="12"/>
  <c r="E16" i="12"/>
  <c r="F16" i="12"/>
  <c r="G16" i="12"/>
  <c r="H16" i="12"/>
  <c r="E19" i="12"/>
  <c r="F19" i="12"/>
  <c r="G19" i="12"/>
  <c r="H19" i="12"/>
  <c r="E20" i="12"/>
  <c r="F20" i="12"/>
  <c r="G20" i="12"/>
  <c r="H20" i="12"/>
  <c r="E21" i="12"/>
  <c r="F21" i="12"/>
  <c r="G21" i="12"/>
  <c r="H21" i="12"/>
  <c r="E4" i="12"/>
  <c r="F4" i="12"/>
  <c r="G4" i="12"/>
  <c r="H4" i="12"/>
  <c r="E22" i="12"/>
  <c r="F22" i="12"/>
  <c r="G22" i="12"/>
  <c r="H22" i="12"/>
  <c r="E23" i="12"/>
  <c r="F23" i="12"/>
  <c r="G23" i="12"/>
  <c r="H23" i="12"/>
  <c r="E26" i="12"/>
  <c r="F26" i="12"/>
  <c r="G26" i="12"/>
  <c r="H26" i="12"/>
  <c r="E25" i="12"/>
  <c r="F25" i="12"/>
  <c r="G25" i="12"/>
  <c r="H25" i="12"/>
  <c r="E27" i="12"/>
  <c r="F27" i="12"/>
  <c r="G27" i="12"/>
  <c r="H27" i="12"/>
  <c r="E28" i="12"/>
  <c r="F28" i="12"/>
  <c r="G28" i="12"/>
  <c r="H28" i="12"/>
  <c r="E29" i="12"/>
  <c r="F29" i="12"/>
  <c r="G29" i="12"/>
  <c r="H29" i="12"/>
  <c r="E33" i="12"/>
  <c r="F33" i="12"/>
  <c r="G33" i="12"/>
  <c r="H33" i="12"/>
  <c r="E36" i="12"/>
  <c r="F36" i="12"/>
  <c r="G36" i="12"/>
  <c r="H36" i="12"/>
  <c r="E37" i="12"/>
  <c r="F37" i="12"/>
  <c r="G37" i="12"/>
  <c r="H37" i="12"/>
  <c r="O27" i="5"/>
  <c r="P27" i="5" s="1"/>
  <c r="O30" i="5"/>
  <c r="P30" i="5" s="1"/>
  <c r="O19" i="5"/>
  <c r="P19" i="5" s="1"/>
  <c r="F67" i="1"/>
  <c r="F87" i="1"/>
  <c r="F5" i="1"/>
  <c r="F56" i="1"/>
  <c r="F32" i="1"/>
  <c r="F66" i="1"/>
  <c r="C70" i="15"/>
  <c r="M125" i="12"/>
  <c r="L125" i="12"/>
  <c r="L105" i="12"/>
  <c r="M105" i="12"/>
  <c r="M272" i="12"/>
  <c r="L272" i="12"/>
  <c r="O9" i="18"/>
  <c r="P9" i="18" s="1"/>
  <c r="F70" i="1"/>
  <c r="F100" i="1"/>
  <c r="F79" i="1"/>
  <c r="O38" i="5"/>
  <c r="P38" i="5" s="1"/>
  <c r="O6" i="5"/>
  <c r="P6" i="5" s="1"/>
  <c r="O5" i="5"/>
  <c r="P5" i="5" s="1"/>
  <c r="O28" i="5"/>
  <c r="P28" i="5" s="1"/>
  <c r="O13" i="5"/>
  <c r="P13" i="5" s="1"/>
  <c r="O20" i="5"/>
  <c r="P20" i="5" s="1"/>
  <c r="O23" i="5"/>
  <c r="P23" i="5" s="1"/>
  <c r="F9" i="1"/>
  <c r="F47" i="1"/>
  <c r="L221" i="12"/>
  <c r="M221" i="12"/>
  <c r="L222" i="12"/>
  <c r="M222" i="12"/>
  <c r="L223" i="12"/>
  <c r="M223" i="12"/>
  <c r="L224" i="12"/>
  <c r="M224" i="12"/>
  <c r="L225" i="12"/>
  <c r="M225" i="12"/>
  <c r="L226" i="12"/>
  <c r="M226" i="12"/>
  <c r="L227" i="12"/>
  <c r="M227" i="12"/>
  <c r="L228" i="12"/>
  <c r="M228" i="12"/>
  <c r="L230" i="12"/>
  <c r="M230" i="12"/>
  <c r="L231" i="12"/>
  <c r="M231" i="12"/>
  <c r="L232" i="12"/>
  <c r="M232" i="12"/>
  <c r="L233" i="12"/>
  <c r="M233" i="12"/>
  <c r="L234" i="12"/>
  <c r="M234" i="12"/>
  <c r="L235" i="12"/>
  <c r="M235" i="12"/>
  <c r="L236" i="12"/>
  <c r="M236" i="12"/>
  <c r="L237" i="12"/>
  <c r="M237" i="12"/>
  <c r="L238" i="12"/>
  <c r="M238" i="12"/>
  <c r="L239" i="12"/>
  <c r="M239" i="12"/>
  <c r="L240" i="12"/>
  <c r="M240" i="12"/>
  <c r="L241" i="12"/>
  <c r="M241" i="12"/>
  <c r="L242" i="12"/>
  <c r="M242" i="12"/>
  <c r="L243" i="12"/>
  <c r="M243" i="12"/>
  <c r="L244" i="12"/>
  <c r="M244" i="12"/>
  <c r="L246" i="12"/>
  <c r="M246" i="12"/>
  <c r="L249" i="12"/>
  <c r="M249" i="12"/>
  <c r="L251" i="12"/>
  <c r="M251" i="12"/>
  <c r="L252" i="12"/>
  <c r="M252" i="12"/>
  <c r="L253" i="12"/>
  <c r="M253" i="12"/>
  <c r="L254" i="12"/>
  <c r="M254" i="12"/>
  <c r="L255" i="12"/>
  <c r="M255" i="12"/>
  <c r="L256" i="12"/>
  <c r="M256" i="12"/>
  <c r="L258" i="12"/>
  <c r="M258" i="12"/>
  <c r="L260" i="12"/>
  <c r="M260" i="12"/>
  <c r="L263" i="12"/>
  <c r="M263" i="12"/>
  <c r="L264" i="12"/>
  <c r="M264" i="12"/>
  <c r="L265" i="12"/>
  <c r="M265" i="12"/>
  <c r="L266" i="12"/>
  <c r="M266" i="12"/>
  <c r="L267" i="12"/>
  <c r="M267" i="12"/>
  <c r="L270" i="12"/>
  <c r="M270" i="12"/>
  <c r="L271" i="12"/>
  <c r="M271" i="12"/>
  <c r="L273" i="12"/>
  <c r="M273" i="12"/>
  <c r="L274" i="12"/>
  <c r="M274" i="12"/>
  <c r="L275" i="12"/>
  <c r="M275" i="12"/>
  <c r="L276" i="12"/>
  <c r="M276" i="12"/>
  <c r="L175" i="12"/>
  <c r="M175" i="12"/>
  <c r="L176" i="12"/>
  <c r="M176" i="12"/>
  <c r="L177" i="12"/>
  <c r="M177" i="12"/>
  <c r="L178" i="12"/>
  <c r="M178" i="12"/>
  <c r="L179" i="12"/>
  <c r="M179" i="12"/>
  <c r="L180" i="12"/>
  <c r="M180" i="12"/>
  <c r="L181" i="12"/>
  <c r="M181" i="12"/>
  <c r="L182" i="12"/>
  <c r="M182" i="12"/>
  <c r="L186" i="12"/>
  <c r="M186" i="12"/>
  <c r="L187" i="12"/>
  <c r="M187" i="12"/>
  <c r="L188" i="12"/>
  <c r="M188" i="12"/>
  <c r="L189" i="12"/>
  <c r="M189" i="12"/>
  <c r="L191" i="12"/>
  <c r="M191" i="12"/>
  <c r="L192" i="12"/>
  <c r="M192" i="12"/>
  <c r="L193" i="12"/>
  <c r="M193" i="12"/>
  <c r="L194" i="12"/>
  <c r="M194" i="12"/>
  <c r="L196" i="12"/>
  <c r="M196" i="12"/>
  <c r="L198" i="12"/>
  <c r="M198" i="12"/>
  <c r="L199" i="12"/>
  <c r="M199" i="12"/>
  <c r="L200" i="12"/>
  <c r="M200" i="12"/>
  <c r="L201" i="12"/>
  <c r="M201" i="12"/>
  <c r="L202" i="12"/>
  <c r="M202" i="12"/>
  <c r="L203" i="12"/>
  <c r="M203" i="12"/>
  <c r="L204" i="12"/>
  <c r="M204" i="12"/>
  <c r="L205" i="12"/>
  <c r="M205" i="12"/>
  <c r="L207" i="12"/>
  <c r="M207" i="12"/>
  <c r="L209" i="12"/>
  <c r="M209" i="12"/>
  <c r="L210" i="12"/>
  <c r="M210" i="12"/>
  <c r="L211" i="12"/>
  <c r="M211" i="12"/>
  <c r="L212" i="12"/>
  <c r="M212" i="12"/>
  <c r="L213" i="12"/>
  <c r="M213" i="12"/>
  <c r="L214" i="12"/>
  <c r="M214" i="12"/>
  <c r="L215" i="12"/>
  <c r="M215" i="12"/>
  <c r="L216" i="12"/>
  <c r="M216" i="12"/>
  <c r="L217" i="12"/>
  <c r="M217" i="12"/>
  <c r="L99" i="12"/>
  <c r="M99" i="12"/>
  <c r="L101" i="12"/>
  <c r="M101" i="12"/>
  <c r="L103" i="12"/>
  <c r="M103" i="12"/>
  <c r="L104" i="12"/>
  <c r="M104" i="12"/>
  <c r="L106" i="12"/>
  <c r="M106" i="12"/>
  <c r="L107" i="12"/>
  <c r="M107" i="12"/>
  <c r="L108" i="12"/>
  <c r="M108" i="12"/>
  <c r="L109" i="12"/>
  <c r="M109" i="12"/>
  <c r="L110" i="12"/>
  <c r="M110" i="12"/>
  <c r="L111" i="12"/>
  <c r="M111" i="12"/>
  <c r="L112" i="12"/>
  <c r="M112" i="12"/>
  <c r="L115" i="12"/>
  <c r="M115" i="12"/>
  <c r="L117" i="12"/>
  <c r="M117" i="12"/>
  <c r="L118" i="12"/>
  <c r="M118" i="12"/>
  <c r="L122" i="12"/>
  <c r="M122" i="12"/>
  <c r="L123" i="12"/>
  <c r="M123" i="12"/>
  <c r="L129" i="12"/>
  <c r="M129" i="12"/>
  <c r="L130" i="12"/>
  <c r="M130" i="12"/>
  <c r="L131" i="12"/>
  <c r="M131" i="12"/>
  <c r="L132" i="12"/>
  <c r="M132" i="12"/>
  <c r="L134" i="12"/>
  <c r="M134" i="12"/>
  <c r="L135" i="12"/>
  <c r="M135" i="12"/>
  <c r="L136" i="12"/>
  <c r="M136" i="12"/>
  <c r="L138" i="12"/>
  <c r="M138" i="12"/>
  <c r="L139" i="12"/>
  <c r="M139" i="12"/>
  <c r="L140" i="12"/>
  <c r="M140" i="12"/>
  <c r="L141" i="12"/>
  <c r="M141" i="12"/>
  <c r="L142" i="12"/>
  <c r="M142" i="12"/>
  <c r="L143" i="12"/>
  <c r="M143" i="12"/>
  <c r="L144" i="12"/>
  <c r="M144" i="12"/>
  <c r="L145" i="12"/>
  <c r="M145" i="12"/>
  <c r="L147" i="12"/>
  <c r="M147" i="12"/>
  <c r="L148" i="12"/>
  <c r="M148" i="12"/>
  <c r="L149" i="12"/>
  <c r="M149" i="12"/>
  <c r="L150" i="12"/>
  <c r="M150" i="12"/>
  <c r="L151" i="12"/>
  <c r="M151" i="12"/>
  <c r="L154" i="12"/>
  <c r="M154" i="12"/>
  <c r="L157" i="12"/>
  <c r="M157" i="12"/>
  <c r="L155" i="12"/>
  <c r="M155" i="12"/>
  <c r="L156" i="12"/>
  <c r="M156" i="12"/>
  <c r="L160" i="12"/>
  <c r="M160" i="12"/>
  <c r="L161" i="12"/>
  <c r="M161" i="12"/>
  <c r="L162" i="12"/>
  <c r="M162" i="12"/>
  <c r="L165" i="12"/>
  <c r="M165" i="12"/>
  <c r="L166" i="12"/>
  <c r="M166" i="12"/>
  <c r="L168" i="12"/>
  <c r="M168" i="12"/>
  <c r="L169" i="12"/>
  <c r="M169" i="12"/>
  <c r="L170" i="12"/>
  <c r="M170" i="12"/>
  <c r="L171" i="12"/>
  <c r="M171" i="12"/>
  <c r="L172" i="12"/>
  <c r="M172" i="12"/>
  <c r="L173" i="12"/>
  <c r="M173" i="12"/>
  <c r="L174" i="12"/>
  <c r="M174" i="12"/>
  <c r="L81" i="12"/>
  <c r="M81" i="12"/>
  <c r="I13" i="12"/>
  <c r="I14" i="12"/>
  <c r="I16" i="12"/>
  <c r="I19" i="12"/>
  <c r="I20" i="12"/>
  <c r="I21" i="12"/>
  <c r="I4" i="12"/>
  <c r="I22" i="12"/>
  <c r="I23" i="12"/>
  <c r="I26" i="12"/>
  <c r="I25" i="12"/>
  <c r="I27" i="12"/>
  <c r="I28" i="12"/>
  <c r="I29" i="12"/>
  <c r="I33" i="12"/>
  <c r="I36" i="12"/>
  <c r="I37" i="12"/>
  <c r="L25" i="12"/>
  <c r="M25" i="12"/>
  <c r="O7" i="5"/>
  <c r="P7" i="5" s="1"/>
  <c r="F11" i="1"/>
  <c r="F62" i="1"/>
  <c r="C82" i="15"/>
  <c r="F63" i="1"/>
  <c r="F30" i="1"/>
  <c r="C96" i="15"/>
  <c r="H219" i="12"/>
  <c r="E219" i="12"/>
  <c r="F219" i="12"/>
  <c r="G219" i="12"/>
  <c r="I219" i="12"/>
  <c r="M95" i="12"/>
  <c r="L91" i="12"/>
  <c r="L93" i="12"/>
  <c r="L95" i="12"/>
  <c r="O22" i="7"/>
  <c r="P22" i="7" s="1"/>
  <c r="O10" i="18"/>
  <c r="P10" i="18" s="1"/>
  <c r="O42" i="5"/>
  <c r="P42" i="5" s="1"/>
  <c r="O12" i="5"/>
  <c r="P12" i="5" s="1"/>
  <c r="O29" i="5"/>
  <c r="P29" i="5" s="1"/>
  <c r="O11" i="5"/>
  <c r="P11" i="5" s="1"/>
  <c r="O22" i="5"/>
  <c r="P22" i="5" s="1"/>
  <c r="O35" i="5"/>
  <c r="P35" i="5" s="1"/>
  <c r="O43" i="5"/>
  <c r="P43" i="5" s="1"/>
  <c r="O10" i="5"/>
  <c r="P10" i="5" s="1"/>
  <c r="O34" i="5"/>
  <c r="P34" i="5" s="1"/>
  <c r="O9" i="5"/>
  <c r="P9" i="5" s="1"/>
  <c r="O22" i="3"/>
  <c r="P22" i="3" s="1"/>
  <c r="O10" i="3"/>
  <c r="P10" i="3" s="1"/>
  <c r="O14" i="3"/>
  <c r="P14" i="3" s="1"/>
  <c r="O18" i="3"/>
  <c r="P18" i="3" s="1"/>
  <c r="O13" i="3"/>
  <c r="P13" i="3" s="1"/>
  <c r="O16" i="3"/>
  <c r="P16" i="3" s="1"/>
  <c r="O20" i="3"/>
  <c r="P20" i="3" s="1"/>
  <c r="O12" i="3"/>
  <c r="P12" i="3" s="1"/>
  <c r="O5" i="3"/>
  <c r="P5" i="3" s="1"/>
  <c r="O7" i="3"/>
  <c r="P7" i="3" s="1"/>
  <c r="P4" i="3"/>
  <c r="O6" i="3"/>
  <c r="P6" i="3" s="1"/>
  <c r="O5" i="19"/>
  <c r="P5" i="19" s="1"/>
  <c r="O10" i="19"/>
  <c r="P10" i="19" s="1"/>
  <c r="O7" i="19"/>
  <c r="P7" i="19" s="1"/>
  <c r="O8" i="19"/>
  <c r="P8" i="19" s="1"/>
  <c r="O4" i="19"/>
  <c r="P4" i="19" s="1"/>
  <c r="O6" i="4"/>
  <c r="P6" i="4" s="1"/>
  <c r="O12" i="4"/>
  <c r="P12" i="4" s="1"/>
  <c r="O4" i="4"/>
  <c r="P4" i="4" s="1"/>
  <c r="O13" i="13"/>
  <c r="P13" i="13" s="1"/>
  <c r="O12" i="13"/>
  <c r="P12" i="13" s="1"/>
  <c r="O11" i="13"/>
  <c r="P11" i="13" s="1"/>
  <c r="O10" i="13"/>
  <c r="P10" i="13" s="1"/>
  <c r="O9" i="13"/>
  <c r="P9" i="13" s="1"/>
  <c r="O6" i="13"/>
  <c r="P6" i="13" s="1"/>
  <c r="O8" i="13"/>
  <c r="P8" i="13" s="1"/>
  <c r="O4" i="13"/>
  <c r="P4" i="13" s="1"/>
  <c r="O5" i="13"/>
  <c r="P5" i="13" s="1"/>
  <c r="O7" i="13"/>
  <c r="P7" i="13" s="1"/>
  <c r="O40" i="5"/>
  <c r="P40" i="5" s="1"/>
  <c r="F84" i="1"/>
  <c r="F53" i="1"/>
  <c r="F23" i="1"/>
  <c r="F15" i="1"/>
  <c r="L29" i="12"/>
  <c r="M29" i="12"/>
  <c r="F27" i="1"/>
  <c r="F4" i="1"/>
  <c r="C33" i="15"/>
  <c r="C89" i="15"/>
  <c r="C98" i="15"/>
  <c r="M93" i="12"/>
  <c r="M91" i="12"/>
  <c r="L62" i="12"/>
  <c r="I52" i="12"/>
  <c r="I54" i="12"/>
  <c r="I61" i="12"/>
  <c r="I62" i="12"/>
  <c r="L46" i="12"/>
  <c r="M46" i="12"/>
  <c r="L49" i="12"/>
  <c r="M49" i="12"/>
  <c r="M62" i="12"/>
  <c r="F94" i="1"/>
  <c r="F103" i="1"/>
  <c r="F106" i="1"/>
  <c r="C63" i="15"/>
  <c r="F73" i="1"/>
  <c r="F14" i="1"/>
  <c r="F35" i="1"/>
  <c r="F10" i="1"/>
  <c r="C53" i="15"/>
  <c r="C55" i="15"/>
  <c r="F92" i="1"/>
  <c r="F48" i="1"/>
  <c r="F7" i="1"/>
  <c r="F42" i="1"/>
  <c r="C75" i="15"/>
  <c r="F2" i="7"/>
  <c r="G2" i="7"/>
  <c r="H2" i="7"/>
  <c r="I2" i="7"/>
  <c r="J2" i="7"/>
  <c r="K2" i="7"/>
  <c r="L2" i="7"/>
  <c r="M2" i="7"/>
  <c r="F3" i="7"/>
  <c r="G3" i="7"/>
  <c r="H3" i="7"/>
  <c r="I3" i="7"/>
  <c r="J3" i="7"/>
  <c r="K3" i="7"/>
  <c r="L3" i="7"/>
  <c r="M3" i="7"/>
  <c r="F2" i="18"/>
  <c r="G2" i="18"/>
  <c r="H2" i="18"/>
  <c r="I2" i="18"/>
  <c r="J2" i="18"/>
  <c r="K2" i="18"/>
  <c r="L2" i="18"/>
  <c r="M2" i="18"/>
  <c r="F3" i="18"/>
  <c r="G3" i="18"/>
  <c r="H3" i="18"/>
  <c r="I3" i="18"/>
  <c r="J3" i="18"/>
  <c r="K3" i="18"/>
  <c r="L3" i="18"/>
  <c r="M3" i="18"/>
  <c r="F2" i="5"/>
  <c r="G2" i="5"/>
  <c r="H2" i="5"/>
  <c r="I2" i="5"/>
  <c r="J2" i="5"/>
  <c r="K2" i="5"/>
  <c r="L2" i="5"/>
  <c r="M2" i="5"/>
  <c r="F3" i="5"/>
  <c r="G3" i="5"/>
  <c r="H3" i="5"/>
  <c r="I3" i="5"/>
  <c r="J3" i="5"/>
  <c r="K3" i="5"/>
  <c r="L3" i="5"/>
  <c r="M3" i="5"/>
  <c r="F2" i="3"/>
  <c r="G2" i="3"/>
  <c r="H2" i="3"/>
  <c r="I2" i="3"/>
  <c r="J2" i="3"/>
  <c r="K2" i="3"/>
  <c r="L2" i="3"/>
  <c r="M2" i="3"/>
  <c r="F3" i="3"/>
  <c r="G3" i="3"/>
  <c r="H3" i="3"/>
  <c r="I3" i="3"/>
  <c r="J3" i="3"/>
  <c r="K3" i="3"/>
  <c r="L3" i="3"/>
  <c r="M3" i="3"/>
  <c r="M3" i="19"/>
  <c r="L3" i="19"/>
  <c r="K3" i="19"/>
  <c r="J3" i="19"/>
  <c r="I3" i="19"/>
  <c r="H3" i="19"/>
  <c r="G3" i="19"/>
  <c r="F3" i="19"/>
  <c r="M2" i="19"/>
  <c r="L2" i="19"/>
  <c r="K2" i="19"/>
  <c r="J2" i="19"/>
  <c r="I2" i="19"/>
  <c r="H2" i="19"/>
  <c r="G2" i="19"/>
  <c r="F2" i="19"/>
  <c r="M3" i="4"/>
  <c r="L3" i="4"/>
  <c r="K3" i="4"/>
  <c r="J3" i="4"/>
  <c r="I3" i="4"/>
  <c r="H3" i="4"/>
  <c r="G3" i="4"/>
  <c r="F3" i="4"/>
  <c r="M2" i="4"/>
  <c r="L2" i="4"/>
  <c r="K2" i="4"/>
  <c r="J2" i="4"/>
  <c r="I2" i="4"/>
  <c r="H2" i="4"/>
  <c r="G2" i="4"/>
  <c r="F2" i="4"/>
  <c r="M3" i="13"/>
  <c r="L3" i="13"/>
  <c r="K3" i="13"/>
  <c r="J3" i="13"/>
  <c r="I3" i="13"/>
  <c r="H3" i="13"/>
  <c r="G3" i="13"/>
  <c r="F3" i="13"/>
  <c r="L2" i="13"/>
  <c r="K2" i="13"/>
  <c r="J2" i="13"/>
  <c r="I2" i="13"/>
  <c r="H2" i="13"/>
  <c r="G2" i="13"/>
  <c r="F2" i="13"/>
  <c r="L65" i="12"/>
  <c r="M65" i="12"/>
  <c r="L67" i="12"/>
  <c r="M67" i="12"/>
  <c r="L68" i="12"/>
  <c r="M68" i="12"/>
  <c r="L70" i="12"/>
  <c r="M70" i="12"/>
  <c r="L71" i="12"/>
  <c r="M71" i="12"/>
  <c r="L72" i="12"/>
  <c r="M72" i="12"/>
  <c r="L73" i="12"/>
  <c r="M73" i="12"/>
  <c r="L75" i="12"/>
  <c r="M75" i="12"/>
  <c r="L77" i="12"/>
  <c r="M77" i="12"/>
  <c r="L78" i="12"/>
  <c r="M78" i="12"/>
  <c r="L79" i="12"/>
  <c r="M79" i="12"/>
  <c r="L80" i="12"/>
  <c r="M80" i="12"/>
  <c r="L82" i="12"/>
  <c r="M82" i="12"/>
  <c r="L84" i="12"/>
  <c r="M84" i="12"/>
  <c r="L85" i="12"/>
  <c r="M85" i="12"/>
  <c r="L86" i="12"/>
  <c r="M86" i="12"/>
  <c r="L87" i="12"/>
  <c r="M87" i="12"/>
  <c r="L88" i="12"/>
  <c r="M88" i="12"/>
  <c r="L90" i="12"/>
  <c r="M90" i="12"/>
  <c r="M64" i="12"/>
  <c r="M60" i="12"/>
  <c r="L60" i="12"/>
  <c r="M59" i="12"/>
  <c r="L59" i="12"/>
  <c r="M58" i="12"/>
  <c r="L58" i="12"/>
  <c r="M57" i="12"/>
  <c r="L57" i="12"/>
  <c r="M56" i="12"/>
  <c r="L56" i="12"/>
  <c r="M55" i="12"/>
  <c r="L55" i="12"/>
  <c r="M53" i="12"/>
  <c r="L53" i="12"/>
  <c r="M51" i="12"/>
  <c r="L51" i="12"/>
  <c r="M48" i="12"/>
  <c r="L48" i="12"/>
  <c r="M45" i="12"/>
  <c r="L45" i="12"/>
  <c r="M43" i="12"/>
  <c r="L43" i="12"/>
  <c r="F43" i="12"/>
  <c r="E43" i="12"/>
  <c r="L44" i="12"/>
  <c r="M44" i="12"/>
  <c r="L36" i="12"/>
  <c r="M36" i="12"/>
  <c r="L37" i="12"/>
  <c r="M37" i="12"/>
  <c r="M33" i="12"/>
  <c r="L33" i="12"/>
  <c r="L22" i="12"/>
  <c r="L4" i="12"/>
  <c r="L20" i="12"/>
  <c r="M28" i="12"/>
  <c r="L28" i="12"/>
  <c r="M27" i="12"/>
  <c r="L27" i="12"/>
  <c r="M26" i="12"/>
  <c r="L26" i="12"/>
  <c r="M23" i="12"/>
  <c r="L23" i="12"/>
  <c r="M21" i="12"/>
  <c r="L21" i="12"/>
  <c r="M19" i="12"/>
  <c r="L19" i="12"/>
  <c r="H40" i="12"/>
  <c r="L40" i="12"/>
  <c r="M40" i="12"/>
  <c r="L54" i="12"/>
  <c r="M54" i="12"/>
  <c r="L61" i="12"/>
  <c r="M61" i="12"/>
  <c r="E40" i="12"/>
  <c r="F40" i="12"/>
  <c r="G40" i="12"/>
  <c r="I40" i="12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D5" i="15"/>
  <c r="E5" i="15" s="1"/>
  <c r="D6" i="15"/>
  <c r="E6" i="15" s="1"/>
  <c r="D7" i="15"/>
  <c r="E7" i="15" s="1"/>
  <c r="D8" i="15"/>
  <c r="E8" i="15" s="1"/>
  <c r="D9" i="15"/>
  <c r="E9" i="15" s="1"/>
  <c r="D10" i="15"/>
  <c r="E10" i="15" s="1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E20" i="15" s="1"/>
  <c r="D21" i="15"/>
  <c r="E21" i="15" s="1"/>
  <c r="D22" i="15"/>
  <c r="E22" i="15" s="1"/>
  <c r="D23" i="15"/>
  <c r="E23" i="15" s="1"/>
  <c r="D24" i="15"/>
  <c r="E24" i="15" s="1"/>
  <c r="D25" i="15"/>
  <c r="E25" i="15" s="1"/>
  <c r="D26" i="15"/>
  <c r="E26" i="15" s="1"/>
  <c r="D27" i="15"/>
  <c r="E27" i="15" s="1"/>
  <c r="D28" i="15"/>
  <c r="E28" i="15" s="1"/>
  <c r="D29" i="15"/>
  <c r="E29" i="15" s="1"/>
  <c r="D30" i="15"/>
  <c r="E30" i="15" s="1"/>
  <c r="D31" i="15"/>
  <c r="E31" i="15" s="1"/>
  <c r="D32" i="15"/>
  <c r="E32" i="15" s="1"/>
  <c r="D33" i="15"/>
  <c r="E33" i="15" s="1"/>
  <c r="D34" i="15"/>
  <c r="E34" i="15" s="1"/>
  <c r="D35" i="15"/>
  <c r="E35" i="15" s="1"/>
  <c r="D36" i="15"/>
  <c r="E36" i="15" s="1"/>
  <c r="D37" i="15"/>
  <c r="E37" i="15" s="1"/>
  <c r="D38" i="15"/>
  <c r="E38" i="15" s="1"/>
  <c r="D39" i="15"/>
  <c r="E39" i="15" s="1"/>
  <c r="D40" i="15"/>
  <c r="E40" i="15" s="1"/>
  <c r="D41" i="15"/>
  <c r="E41" i="15" s="1"/>
  <c r="D42" i="15"/>
  <c r="E42" i="15" s="1"/>
  <c r="D43" i="15"/>
  <c r="E43" i="15" s="1"/>
  <c r="D44" i="15"/>
  <c r="E44" i="15" s="1"/>
  <c r="D45" i="15"/>
  <c r="E45" i="15" s="1"/>
  <c r="D46" i="15"/>
  <c r="E46" i="15" s="1"/>
  <c r="D47" i="15"/>
  <c r="E47" i="15" s="1"/>
  <c r="D48" i="15"/>
  <c r="E48" i="15" s="1"/>
  <c r="D49" i="15"/>
  <c r="E49" i="15" s="1"/>
  <c r="D50" i="15"/>
  <c r="E50" i="15" s="1"/>
  <c r="D51" i="15"/>
  <c r="E51" i="15" s="1"/>
  <c r="D52" i="15"/>
  <c r="E52" i="15" s="1"/>
  <c r="D53" i="15"/>
  <c r="E53" i="15" s="1"/>
  <c r="D54" i="15"/>
  <c r="E54" i="15" s="1"/>
  <c r="D55" i="15"/>
  <c r="E55" i="15" s="1"/>
  <c r="D56" i="15"/>
  <c r="E56" i="15" s="1"/>
  <c r="D57" i="15"/>
  <c r="E57" i="15" s="1"/>
  <c r="D58" i="15"/>
  <c r="E58" i="15" s="1"/>
  <c r="D59" i="15"/>
  <c r="E59" i="15" s="1"/>
  <c r="D60" i="15"/>
  <c r="E60" i="15" s="1"/>
  <c r="D61" i="15"/>
  <c r="E61" i="15" s="1"/>
  <c r="D62" i="15"/>
  <c r="E62" i="15" s="1"/>
  <c r="D63" i="15"/>
  <c r="E63" i="15" s="1"/>
  <c r="D64" i="15"/>
  <c r="E64" i="15" s="1"/>
  <c r="D65" i="15"/>
  <c r="E65" i="15" s="1"/>
  <c r="D66" i="15"/>
  <c r="E66" i="15" s="1"/>
  <c r="D67" i="15"/>
  <c r="E67" i="15" s="1"/>
  <c r="D68" i="15"/>
  <c r="E68" i="15" s="1"/>
  <c r="D69" i="15"/>
  <c r="E69" i="15" s="1"/>
  <c r="D70" i="15"/>
  <c r="E70" i="15" s="1"/>
  <c r="D71" i="15"/>
  <c r="E71" i="15" s="1"/>
  <c r="D72" i="15"/>
  <c r="E72" i="15" s="1"/>
  <c r="D73" i="15"/>
  <c r="E73" i="15" s="1"/>
  <c r="D74" i="15"/>
  <c r="E74" i="15" s="1"/>
  <c r="D75" i="15"/>
  <c r="E75" i="15" s="1"/>
  <c r="D76" i="15"/>
  <c r="E76" i="15" s="1"/>
  <c r="D77" i="15"/>
  <c r="E77" i="15" s="1"/>
  <c r="D78" i="15"/>
  <c r="E78" i="15" s="1"/>
  <c r="D79" i="15"/>
  <c r="E79" i="15" s="1"/>
  <c r="D80" i="15"/>
  <c r="E80" i="15" s="1"/>
  <c r="D81" i="15"/>
  <c r="E81" i="15" s="1"/>
  <c r="D82" i="15"/>
  <c r="E82" i="15" s="1"/>
  <c r="D83" i="15"/>
  <c r="E83" i="15" s="1"/>
  <c r="D84" i="15"/>
  <c r="E84" i="15" s="1"/>
  <c r="D85" i="15"/>
  <c r="E85" i="15" s="1"/>
  <c r="D86" i="15"/>
  <c r="E86" i="15" s="1"/>
  <c r="D87" i="15"/>
  <c r="E87" i="15" s="1"/>
  <c r="D88" i="15"/>
  <c r="E88" i="15" s="1"/>
  <c r="D89" i="15"/>
  <c r="E89" i="15" s="1"/>
  <c r="D90" i="15"/>
  <c r="E90" i="15" s="1"/>
  <c r="D91" i="15"/>
  <c r="E91" i="15" s="1"/>
  <c r="D92" i="15"/>
  <c r="E92" i="15" s="1"/>
  <c r="D93" i="15"/>
  <c r="E93" i="15" s="1"/>
  <c r="D94" i="15"/>
  <c r="E94" i="15" s="1"/>
  <c r="D95" i="15"/>
  <c r="E95" i="15" s="1"/>
  <c r="D96" i="15"/>
  <c r="E96" i="15" s="1"/>
  <c r="D97" i="15"/>
  <c r="E97" i="15" s="1"/>
  <c r="D98" i="15"/>
  <c r="E98" i="15" s="1"/>
  <c r="D99" i="15"/>
  <c r="E99" i="15" s="1"/>
  <c r="C64" i="15"/>
  <c r="C94" i="15"/>
  <c r="I174" i="12"/>
  <c r="H174" i="12"/>
  <c r="G174" i="12"/>
  <c r="F174" i="12"/>
  <c r="E174" i="12"/>
  <c r="C62" i="15"/>
  <c r="M14" i="12"/>
  <c r="L14" i="12"/>
  <c r="C43" i="15"/>
  <c r="I100" i="12"/>
  <c r="I64" i="12"/>
  <c r="I12" i="12"/>
  <c r="E3" i="19"/>
  <c r="E2" i="19"/>
  <c r="U6" i="16"/>
  <c r="U7" i="16"/>
  <c r="U8" i="16"/>
  <c r="U9" i="16"/>
  <c r="U10" i="16"/>
  <c r="U11" i="16"/>
  <c r="R6" i="16"/>
  <c r="R7" i="16"/>
  <c r="R8" i="16"/>
  <c r="R9" i="16"/>
  <c r="R10" i="16"/>
  <c r="R11" i="16"/>
  <c r="O6" i="16"/>
  <c r="O7" i="16"/>
  <c r="O8" i="16"/>
  <c r="O9" i="16"/>
  <c r="O10" i="16"/>
  <c r="P10" i="16" s="1"/>
  <c r="O11" i="16"/>
  <c r="O5" i="16"/>
  <c r="I6" i="16"/>
  <c r="I7" i="16"/>
  <c r="I8" i="16"/>
  <c r="I9" i="16"/>
  <c r="I10" i="16"/>
  <c r="I11" i="16"/>
  <c r="I5" i="16"/>
  <c r="F6" i="16"/>
  <c r="F7" i="16"/>
  <c r="F8" i="16"/>
  <c r="F9" i="16"/>
  <c r="F10" i="16"/>
  <c r="F11" i="16"/>
  <c r="F5" i="16"/>
  <c r="H64" i="12"/>
  <c r="H12" i="12"/>
  <c r="L64" i="12"/>
  <c r="E64" i="12"/>
  <c r="F64" i="12"/>
  <c r="G64" i="12"/>
  <c r="H100" i="12"/>
  <c r="M12" i="12"/>
  <c r="G12" i="12"/>
  <c r="F12" i="12"/>
  <c r="E12" i="12"/>
  <c r="L12" i="12"/>
  <c r="L52" i="12"/>
  <c r="M52" i="12"/>
  <c r="L13" i="12"/>
  <c r="M13" i="12"/>
  <c r="L16" i="12"/>
  <c r="M16" i="12"/>
  <c r="L39" i="12"/>
  <c r="M39" i="12"/>
  <c r="L96" i="12"/>
  <c r="M96" i="12"/>
  <c r="L218" i="12"/>
  <c r="M218" i="12"/>
  <c r="L219" i="12"/>
  <c r="M219" i="12"/>
  <c r="E3" i="18"/>
  <c r="E2" i="18"/>
  <c r="L7" i="16"/>
  <c r="L8" i="16"/>
  <c r="L6" i="16"/>
  <c r="L10" i="16"/>
  <c r="L11" i="16"/>
  <c r="L9" i="16"/>
  <c r="L5" i="16"/>
  <c r="U5" i="16"/>
  <c r="V5" i="16" s="1"/>
  <c r="R5" i="16"/>
  <c r="E100" i="12"/>
  <c r="F100" i="12"/>
  <c r="G100" i="12"/>
  <c r="G4" i="15"/>
  <c r="D4" i="15"/>
  <c r="E4" i="15" s="1"/>
  <c r="G2" i="15"/>
  <c r="G3" i="15"/>
  <c r="R3" i="15" s="1"/>
  <c r="E3" i="13"/>
  <c r="E2" i="13"/>
  <c r="E3" i="7"/>
  <c r="E3" i="5"/>
  <c r="E2" i="7"/>
  <c r="E2" i="5"/>
  <c r="E3" i="3"/>
  <c r="E2" i="3"/>
  <c r="E3" i="4"/>
  <c r="E2" i="4"/>
  <c r="J11" i="16" l="1"/>
  <c r="F90" i="15"/>
  <c r="F106" i="15"/>
  <c r="F103" i="15"/>
  <c r="F102" i="15"/>
  <c r="U106" i="15"/>
  <c r="Y106" i="15"/>
  <c r="AA106" i="15"/>
  <c r="Z106" i="15"/>
  <c r="F91" i="15"/>
  <c r="T106" i="15"/>
  <c r="F59" i="15"/>
  <c r="F65" i="15"/>
  <c r="F53" i="15"/>
  <c r="W106" i="15"/>
  <c r="X106" i="15"/>
  <c r="C24" i="15"/>
  <c r="U24" i="15" s="1"/>
  <c r="V101" i="15"/>
  <c r="Z101" i="15"/>
  <c r="C37" i="15"/>
  <c r="Z37" i="15" s="1"/>
  <c r="S106" i="15"/>
  <c r="X101" i="15"/>
  <c r="T101" i="15"/>
  <c r="R101" i="15"/>
  <c r="AA101" i="15"/>
  <c r="S101" i="15"/>
  <c r="Y101" i="15"/>
  <c r="W101" i="15"/>
  <c r="C41" i="15"/>
  <c r="Z41" i="15" s="1"/>
  <c r="AA103" i="15"/>
  <c r="V106" i="15"/>
  <c r="C32" i="15"/>
  <c r="Z32" i="15" s="1"/>
  <c r="C67" i="15"/>
  <c r="AA67" i="15" s="1"/>
  <c r="F69" i="15"/>
  <c r="F89" i="15"/>
  <c r="R103" i="15"/>
  <c r="X102" i="15"/>
  <c r="R102" i="15"/>
  <c r="X103" i="15"/>
  <c r="T103" i="15"/>
  <c r="X105" i="15"/>
  <c r="X100" i="15"/>
  <c r="V100" i="15"/>
  <c r="T100" i="15"/>
  <c r="R100" i="15"/>
  <c r="AA100" i="15"/>
  <c r="Z102" i="15"/>
  <c r="Y100" i="15"/>
  <c r="U100" i="15"/>
  <c r="S100" i="15"/>
  <c r="Z100" i="15"/>
  <c r="Z103" i="15"/>
  <c r="W103" i="15"/>
  <c r="U103" i="15"/>
  <c r="Y103" i="15"/>
  <c r="S105" i="15"/>
  <c r="S103" i="15"/>
  <c r="AA105" i="15"/>
  <c r="W105" i="15"/>
  <c r="T105" i="15"/>
  <c r="W102" i="15"/>
  <c r="AA102" i="15"/>
  <c r="R104" i="15"/>
  <c r="F83" i="15"/>
  <c r="G11" i="16"/>
  <c r="Z104" i="15"/>
  <c r="P9" i="16"/>
  <c r="T104" i="15"/>
  <c r="W104" i="15"/>
  <c r="AA104" i="15"/>
  <c r="S8" i="16"/>
  <c r="F104" i="15"/>
  <c r="U102" i="15"/>
  <c r="Y102" i="15"/>
  <c r="U104" i="15"/>
  <c r="Y104" i="15"/>
  <c r="V104" i="15"/>
  <c r="X104" i="15"/>
  <c r="T102" i="15"/>
  <c r="V102" i="15"/>
  <c r="Y105" i="15"/>
  <c r="U105" i="15"/>
  <c r="Z105" i="15"/>
  <c r="V105" i="15"/>
  <c r="F105" i="15"/>
  <c r="C99" i="15"/>
  <c r="Z99" i="15" s="1"/>
  <c r="AC53" i="15"/>
  <c r="M5" i="16"/>
  <c r="M6" i="16"/>
  <c r="M10" i="16"/>
  <c r="G5" i="16"/>
  <c r="G9" i="16"/>
  <c r="G7" i="16"/>
  <c r="J5" i="16"/>
  <c r="J8" i="16"/>
  <c r="P7" i="16"/>
  <c r="S9" i="16"/>
  <c r="V11" i="16"/>
  <c r="M11" i="16"/>
  <c r="M7" i="16"/>
  <c r="G10" i="16"/>
  <c r="G6" i="16"/>
  <c r="J9" i="16"/>
  <c r="P8" i="16"/>
  <c r="P6" i="16"/>
  <c r="S10" i="16"/>
  <c r="S5" i="16"/>
  <c r="V10" i="16"/>
  <c r="V9" i="16"/>
  <c r="F88" i="15"/>
  <c r="F64" i="15"/>
  <c r="C31" i="15"/>
  <c r="Z31" i="15" s="1"/>
  <c r="C34" i="15"/>
  <c r="W34" i="15" s="1"/>
  <c r="D61" i="14"/>
  <c r="D29" i="14"/>
  <c r="D198" i="14"/>
  <c r="E104" i="14"/>
  <c r="D84" i="14"/>
  <c r="D98" i="14"/>
  <c r="D51" i="14"/>
  <c r="F87" i="15"/>
  <c r="H199" i="14"/>
  <c r="E86" i="14"/>
  <c r="D3" i="14"/>
  <c r="D46" i="14"/>
  <c r="D26" i="14"/>
  <c r="D69" i="14"/>
  <c r="D112" i="14"/>
  <c r="D23" i="14"/>
  <c r="F20" i="15"/>
  <c r="F80" i="15"/>
  <c r="E12" i="14"/>
  <c r="E175" i="14"/>
  <c r="E97" i="14"/>
  <c r="E178" i="14"/>
  <c r="E67" i="14"/>
  <c r="E99" i="14"/>
  <c r="D52" i="14"/>
  <c r="D146" i="14"/>
  <c r="D73" i="14"/>
  <c r="D47" i="14"/>
  <c r="D11" i="14"/>
  <c r="D155" i="14"/>
  <c r="D188" i="14"/>
  <c r="D44" i="14"/>
  <c r="D122" i="14"/>
  <c r="D179" i="14"/>
  <c r="D5" i="14"/>
  <c r="D94" i="14"/>
  <c r="D151" i="14"/>
  <c r="C4" i="15"/>
  <c r="T4" i="15" s="1"/>
  <c r="R64" i="15"/>
  <c r="C30" i="15"/>
  <c r="V30" i="15" s="1"/>
  <c r="C10" i="15"/>
  <c r="V10" i="15" s="1"/>
  <c r="F43" i="15"/>
  <c r="C12" i="15"/>
  <c r="V12" i="15" s="1"/>
  <c r="F49" i="15"/>
  <c r="F4" i="15"/>
  <c r="C6" i="15"/>
  <c r="V6" i="15" s="1"/>
  <c r="F31" i="15"/>
  <c r="C51" i="15"/>
  <c r="U51" i="15" s="1"/>
  <c r="F51" i="15"/>
  <c r="F27" i="15"/>
  <c r="F50" i="15"/>
  <c r="H154" i="14"/>
  <c r="H57" i="14"/>
  <c r="D57" i="14"/>
  <c r="D105" i="14"/>
  <c r="D117" i="14"/>
  <c r="D75" i="14"/>
  <c r="D168" i="14"/>
  <c r="D38" i="14"/>
  <c r="D118" i="14"/>
  <c r="D175" i="14"/>
  <c r="D48" i="14"/>
  <c r="D34" i="14"/>
  <c r="D27" i="14"/>
  <c r="D128" i="14"/>
  <c r="D185" i="14"/>
  <c r="D70" i="14"/>
  <c r="D127" i="14"/>
  <c r="D164" i="14"/>
  <c r="D197" i="14"/>
  <c r="D186" i="14"/>
  <c r="D115" i="14"/>
  <c r="D64" i="14"/>
  <c r="D81" i="14"/>
  <c r="D108" i="14"/>
  <c r="D141" i="14"/>
  <c r="D158" i="14"/>
  <c r="D87" i="14"/>
  <c r="E35" i="14"/>
  <c r="E134" i="14"/>
  <c r="E22" i="14"/>
  <c r="E161" i="14"/>
  <c r="E33" i="14"/>
  <c r="E168" i="14"/>
  <c r="E40" i="14"/>
  <c r="E115" i="14"/>
  <c r="E198" i="14"/>
  <c r="E150" i="14"/>
  <c r="E114" i="14"/>
  <c r="E54" i="14"/>
  <c r="E167" i="14"/>
  <c r="E193" i="14"/>
  <c r="E129" i="14"/>
  <c r="E65" i="14"/>
  <c r="E195" i="14"/>
  <c r="E200" i="14"/>
  <c r="E136" i="14"/>
  <c r="E72" i="14"/>
  <c r="E8" i="14"/>
  <c r="C5" i="15"/>
  <c r="S5" i="15" s="1"/>
  <c r="C19" i="15"/>
  <c r="U19" i="15" s="1"/>
  <c r="C17" i="15"/>
  <c r="U17" i="15" s="1"/>
  <c r="C11" i="15"/>
  <c r="U11" i="15" s="1"/>
  <c r="F5" i="15"/>
  <c r="C16" i="15"/>
  <c r="V16" i="15" s="1"/>
  <c r="C18" i="15"/>
  <c r="T18" i="15" s="1"/>
  <c r="F21" i="15"/>
  <c r="C15" i="15"/>
  <c r="S15" i="15" s="1"/>
  <c r="D160" i="14"/>
  <c r="D37" i="14"/>
  <c r="D193" i="14"/>
  <c r="D12" i="14"/>
  <c r="D82" i="14"/>
  <c r="D10" i="14"/>
  <c r="D139" i="14"/>
  <c r="D41" i="14"/>
  <c r="D15" i="14"/>
  <c r="D161" i="14"/>
  <c r="D156" i="14"/>
  <c r="D189" i="14"/>
  <c r="D182" i="14"/>
  <c r="D111" i="14"/>
  <c r="D120" i="14"/>
  <c r="D144" i="14"/>
  <c r="D129" i="14"/>
  <c r="D116" i="14"/>
  <c r="D149" i="14"/>
  <c r="D162" i="14"/>
  <c r="D91" i="14"/>
  <c r="D13" i="14"/>
  <c r="D30" i="14"/>
  <c r="D97" i="14"/>
  <c r="D60" i="14"/>
  <c r="D93" i="14"/>
  <c r="D134" i="14"/>
  <c r="D63" i="14"/>
  <c r="D191" i="14"/>
  <c r="D100" i="14"/>
  <c r="D24" i="14"/>
  <c r="D133" i="14"/>
  <c r="D90" i="14"/>
  <c r="D154" i="14"/>
  <c r="D18" i="14"/>
  <c r="D83" i="14"/>
  <c r="D147" i="14"/>
  <c r="D36" i="14"/>
  <c r="D104" i="14"/>
  <c r="D32" i="14"/>
  <c r="D145" i="14"/>
  <c r="D49" i="14"/>
  <c r="D172" i="14"/>
  <c r="D77" i="14"/>
  <c r="D62" i="14"/>
  <c r="D126" i="14"/>
  <c r="D190" i="14"/>
  <c r="D55" i="14"/>
  <c r="D119" i="14"/>
  <c r="D183" i="14"/>
  <c r="C69" i="15"/>
  <c r="U69" i="15" s="1"/>
  <c r="C27" i="15"/>
  <c r="U27" i="15" s="1"/>
  <c r="C46" i="15"/>
  <c r="T46" i="15" s="1"/>
  <c r="C87" i="15"/>
  <c r="Y87" i="15" s="1"/>
  <c r="C91" i="15"/>
  <c r="U91" i="15" s="1"/>
  <c r="C44" i="15"/>
  <c r="V44" i="15" s="1"/>
  <c r="C77" i="15"/>
  <c r="U77" i="15" s="1"/>
  <c r="C84" i="15"/>
  <c r="W84" i="15" s="1"/>
  <c r="E127" i="14"/>
  <c r="E83" i="14"/>
  <c r="E19" i="14"/>
  <c r="E182" i="14"/>
  <c r="E166" i="14"/>
  <c r="E146" i="14"/>
  <c r="E118" i="14"/>
  <c r="E102" i="14"/>
  <c r="E82" i="14"/>
  <c r="E50" i="14"/>
  <c r="E18" i="14"/>
  <c r="E155" i="14"/>
  <c r="E55" i="14"/>
  <c r="E189" i="14"/>
  <c r="E157" i="14"/>
  <c r="E125" i="14"/>
  <c r="E93" i="14"/>
  <c r="E61" i="14"/>
  <c r="E29" i="14"/>
  <c r="E183" i="14"/>
  <c r="E87" i="14"/>
  <c r="E196" i="14"/>
  <c r="E164" i="14"/>
  <c r="E132" i="14"/>
  <c r="E100" i="14"/>
  <c r="E68" i="14"/>
  <c r="E36" i="14"/>
  <c r="E4" i="14"/>
  <c r="D19" i="14"/>
  <c r="D136" i="14"/>
  <c r="D4" i="14"/>
  <c r="D65" i="14"/>
  <c r="D153" i="14"/>
  <c r="D33" i="14"/>
  <c r="D148" i="14"/>
  <c r="D56" i="14"/>
  <c r="D181" i="14"/>
  <c r="D114" i="14"/>
  <c r="D178" i="14"/>
  <c r="D43" i="14"/>
  <c r="D107" i="14"/>
  <c r="D171" i="14"/>
  <c r="D88" i="14"/>
  <c r="D25" i="14"/>
  <c r="D80" i="14"/>
  <c r="D42" i="14"/>
  <c r="D121" i="14"/>
  <c r="D201" i="14"/>
  <c r="D92" i="14"/>
  <c r="D17" i="14"/>
  <c r="D125" i="14"/>
  <c r="D86" i="14"/>
  <c r="D150" i="14"/>
  <c r="D14" i="14"/>
  <c r="D79" i="14"/>
  <c r="D143" i="14"/>
  <c r="D21" i="14"/>
  <c r="D96" i="14"/>
  <c r="D200" i="14"/>
  <c r="D20" i="14"/>
  <c r="D89" i="14"/>
  <c r="D169" i="14"/>
  <c r="D54" i="14"/>
  <c r="D180" i="14"/>
  <c r="D85" i="14"/>
  <c r="D66" i="14"/>
  <c r="D130" i="14"/>
  <c r="D194" i="14"/>
  <c r="D59" i="14"/>
  <c r="D123" i="14"/>
  <c r="D187" i="14"/>
  <c r="D184" i="14"/>
  <c r="D72" i="14"/>
  <c r="D176" i="14"/>
  <c r="D58" i="14"/>
  <c r="D137" i="14"/>
  <c r="D16" i="14"/>
  <c r="D124" i="14"/>
  <c r="D40" i="14"/>
  <c r="D157" i="14"/>
  <c r="D102" i="14"/>
  <c r="D166" i="14"/>
  <c r="D31" i="14"/>
  <c r="D95" i="14"/>
  <c r="D159" i="14"/>
  <c r="D22" i="14"/>
  <c r="D68" i="14"/>
  <c r="D132" i="14"/>
  <c r="D196" i="14"/>
  <c r="D45" i="14"/>
  <c r="D101" i="14"/>
  <c r="D165" i="14"/>
  <c r="D74" i="14"/>
  <c r="D106" i="14"/>
  <c r="D138" i="14"/>
  <c r="D170" i="14"/>
  <c r="D202" i="14"/>
  <c r="D35" i="14"/>
  <c r="D67" i="14"/>
  <c r="D99" i="14"/>
  <c r="D131" i="14"/>
  <c r="D163" i="14"/>
  <c r="D195" i="14"/>
  <c r="D152" i="14"/>
  <c r="D192" i="14"/>
  <c r="D8" i="14"/>
  <c r="D9" i="14"/>
  <c r="D53" i="14"/>
  <c r="D113" i="14"/>
  <c r="D177" i="14"/>
  <c r="D28" i="14"/>
  <c r="D76" i="14"/>
  <c r="D140" i="14"/>
  <c r="D7" i="14"/>
  <c r="D50" i="14"/>
  <c r="D109" i="14"/>
  <c r="D173" i="14"/>
  <c r="D78" i="14"/>
  <c r="D110" i="14"/>
  <c r="D142" i="14"/>
  <c r="D174" i="14"/>
  <c r="D6" i="14"/>
  <c r="D39" i="14"/>
  <c r="D71" i="14"/>
  <c r="D103" i="14"/>
  <c r="D135" i="14"/>
  <c r="D167" i="14"/>
  <c r="H26" i="14"/>
  <c r="C79" i="15"/>
  <c r="S79" i="15" s="1"/>
  <c r="C58" i="15"/>
  <c r="V58" i="15" s="1"/>
  <c r="C29" i="15"/>
  <c r="S29" i="15" s="1"/>
  <c r="C57" i="15"/>
  <c r="U57" i="15" s="1"/>
  <c r="S33" i="15"/>
  <c r="U33" i="15"/>
  <c r="W33" i="15"/>
  <c r="Y33" i="15"/>
  <c r="AA33" i="15"/>
  <c r="S43" i="15"/>
  <c r="U43" i="15"/>
  <c r="W43" i="15"/>
  <c r="Y43" i="15"/>
  <c r="AA43" i="15"/>
  <c r="T33" i="15"/>
  <c r="V33" i="15"/>
  <c r="X33" i="15"/>
  <c r="Z33" i="15"/>
  <c r="S53" i="15"/>
  <c r="U53" i="15"/>
  <c r="W53" i="15"/>
  <c r="Y53" i="15"/>
  <c r="AA53" i="15"/>
  <c r="S55" i="15"/>
  <c r="U55" i="15"/>
  <c r="W55" i="15"/>
  <c r="Y55" i="15"/>
  <c r="AA55" i="15"/>
  <c r="T62" i="15"/>
  <c r="V62" i="15"/>
  <c r="X62" i="15"/>
  <c r="Z62" i="15"/>
  <c r="S63" i="15"/>
  <c r="U63" i="15"/>
  <c r="W63" i="15"/>
  <c r="Y63" i="15"/>
  <c r="AA63" i="15"/>
  <c r="T64" i="15"/>
  <c r="V64" i="15"/>
  <c r="X64" i="15"/>
  <c r="Z64" i="15"/>
  <c r="T70" i="15"/>
  <c r="V70" i="15"/>
  <c r="X70" i="15"/>
  <c r="Z70" i="15"/>
  <c r="S75" i="15"/>
  <c r="U75" i="15"/>
  <c r="W75" i="15"/>
  <c r="Y75" i="15"/>
  <c r="AA75" i="15"/>
  <c r="T82" i="15"/>
  <c r="V82" i="15"/>
  <c r="X82" i="15"/>
  <c r="Z82" i="15"/>
  <c r="S89" i="15"/>
  <c r="U89" i="15"/>
  <c r="W89" i="15"/>
  <c r="Y89" i="15"/>
  <c r="AA89" i="15"/>
  <c r="T94" i="15"/>
  <c r="V94" i="15"/>
  <c r="X94" i="15"/>
  <c r="Z94" i="15"/>
  <c r="T96" i="15"/>
  <c r="V96" i="15"/>
  <c r="X96" i="15"/>
  <c r="Z96" i="15"/>
  <c r="T98" i="15"/>
  <c r="V98" i="15"/>
  <c r="X98" i="15"/>
  <c r="Z98" i="15"/>
  <c r="T43" i="15"/>
  <c r="V43" i="15"/>
  <c r="X43" i="15"/>
  <c r="Z43" i="15"/>
  <c r="T53" i="15"/>
  <c r="V53" i="15"/>
  <c r="X53" i="15"/>
  <c r="Z53" i="15"/>
  <c r="T55" i="15"/>
  <c r="V55" i="15"/>
  <c r="X55" i="15"/>
  <c r="Z55" i="15"/>
  <c r="S62" i="15"/>
  <c r="U62" i="15"/>
  <c r="W62" i="15"/>
  <c r="Y62" i="15"/>
  <c r="AA62" i="15"/>
  <c r="T63" i="15"/>
  <c r="V63" i="15"/>
  <c r="X63" i="15"/>
  <c r="Z63" i="15"/>
  <c r="S64" i="15"/>
  <c r="U64" i="15"/>
  <c r="W64" i="15"/>
  <c r="Y64" i="15"/>
  <c r="AA64" i="15"/>
  <c r="S70" i="15"/>
  <c r="U70" i="15"/>
  <c r="W70" i="15"/>
  <c r="Y70" i="15"/>
  <c r="AA70" i="15"/>
  <c r="T75" i="15"/>
  <c r="V75" i="15"/>
  <c r="X75" i="15"/>
  <c r="Z75" i="15"/>
  <c r="S82" i="15"/>
  <c r="U82" i="15"/>
  <c r="W82" i="15"/>
  <c r="Y82" i="15"/>
  <c r="AA82" i="15"/>
  <c r="T89" i="15"/>
  <c r="V89" i="15"/>
  <c r="X89" i="15"/>
  <c r="Z89" i="15"/>
  <c r="S94" i="15"/>
  <c r="U94" i="15"/>
  <c r="W94" i="15"/>
  <c r="Y94" i="15"/>
  <c r="AA94" i="15"/>
  <c r="S96" i="15"/>
  <c r="U96" i="15"/>
  <c r="W96" i="15"/>
  <c r="Y96" i="15"/>
  <c r="AA96" i="15"/>
  <c r="S98" i="15"/>
  <c r="U98" i="15"/>
  <c r="W98" i="15"/>
  <c r="Y98" i="15"/>
  <c r="AA98" i="15"/>
  <c r="F7" i="15"/>
  <c r="AC18" i="15"/>
  <c r="AC74" i="15"/>
  <c r="AC81" i="15"/>
  <c r="AC83" i="15"/>
  <c r="AC97" i="15"/>
  <c r="F66" i="15"/>
  <c r="H91" i="14"/>
  <c r="H121" i="14"/>
  <c r="H153" i="14"/>
  <c r="H89" i="14"/>
  <c r="H128" i="14"/>
  <c r="H185" i="14"/>
  <c r="H158" i="14"/>
  <c r="H122" i="14"/>
  <c r="H96" i="14"/>
  <c r="H160" i="14"/>
  <c r="H18" i="14"/>
  <c r="H54" i="14"/>
  <c r="H64" i="14"/>
  <c r="H192" i="14"/>
  <c r="H71" i="14"/>
  <c r="H139" i="14"/>
  <c r="H174" i="14"/>
  <c r="H32" i="14"/>
  <c r="H178" i="14"/>
  <c r="H74" i="14"/>
  <c r="H25" i="14"/>
  <c r="H135" i="14"/>
  <c r="S11" i="16"/>
  <c r="V8" i="16"/>
  <c r="J10" i="16"/>
  <c r="S6" i="16"/>
  <c r="M9" i="16"/>
  <c r="J7" i="16"/>
  <c r="P5" i="16"/>
  <c r="M8" i="16"/>
  <c r="J6" i="16"/>
  <c r="G8" i="16"/>
  <c r="S7" i="16"/>
  <c r="V7" i="16"/>
  <c r="P11" i="16"/>
  <c r="V6" i="16"/>
  <c r="AC96" i="15"/>
  <c r="AC27" i="15"/>
  <c r="AC90" i="15"/>
  <c r="AC87" i="15"/>
  <c r="AC37" i="15"/>
  <c r="AC15" i="15"/>
  <c r="AC11" i="15"/>
  <c r="AC5" i="15"/>
  <c r="AC93" i="15"/>
  <c r="AC89" i="15"/>
  <c r="AC82" i="15"/>
  <c r="AC75" i="15"/>
  <c r="AC69" i="15"/>
  <c r="AC57" i="15"/>
  <c r="AC50" i="15"/>
  <c r="AC47" i="15"/>
  <c r="AC34" i="15"/>
  <c r="AC33" i="15"/>
  <c r="AC21" i="15"/>
  <c r="R63" i="15"/>
  <c r="AC64" i="15"/>
  <c r="AC29" i="15"/>
  <c r="AC10" i="15"/>
  <c r="AC71" i="15"/>
  <c r="AC79" i="15"/>
  <c r="AC73" i="15"/>
  <c r="AC72" i="15"/>
  <c r="AC66" i="15"/>
  <c r="AC65" i="15"/>
  <c r="AC59" i="15"/>
  <c r="AC58" i="15"/>
  <c r="AC51" i="15"/>
  <c r="AC45" i="15"/>
  <c r="AC31" i="15"/>
  <c r="AC25" i="15"/>
  <c r="AC19" i="15"/>
  <c r="AC13" i="15"/>
  <c r="AC80" i="15"/>
  <c r="AC88" i="15"/>
  <c r="AC67" i="15"/>
  <c r="AC61" i="15"/>
  <c r="AC44" i="15"/>
  <c r="AC43" i="15"/>
  <c r="AC39" i="15"/>
  <c r="AC26" i="15"/>
  <c r="AC17" i="15"/>
  <c r="AC12" i="15"/>
  <c r="AC7" i="15"/>
  <c r="C60" i="15"/>
  <c r="T60" i="15" s="1"/>
  <c r="F34" i="15"/>
  <c r="C59" i="15"/>
  <c r="U59" i="15" s="1"/>
  <c r="F57" i="15"/>
  <c r="C95" i="15"/>
  <c r="U95" i="15" s="1"/>
  <c r="R98" i="15"/>
  <c r="C86" i="15"/>
  <c r="V86" i="15" s="1"/>
  <c r="C80" i="15"/>
  <c r="T80" i="15" s="1"/>
  <c r="C88" i="15"/>
  <c r="T88" i="15" s="1"/>
  <c r="C74" i="15"/>
  <c r="V74" i="15" s="1"/>
  <c r="C61" i="15"/>
  <c r="S61" i="15" s="1"/>
  <c r="C76" i="15"/>
  <c r="T76" i="15" s="1"/>
  <c r="C42" i="15"/>
  <c r="T42" i="15" s="1"/>
  <c r="C50" i="15"/>
  <c r="V50" i="15" s="1"/>
  <c r="C21" i="15"/>
  <c r="U21" i="15" s="1"/>
  <c r="C7" i="15"/>
  <c r="S7" i="15" s="1"/>
  <c r="C35" i="15"/>
  <c r="S35" i="15" s="1"/>
  <c r="C73" i="15"/>
  <c r="S73" i="15" s="1"/>
  <c r="C40" i="15"/>
  <c r="V40" i="15" s="1"/>
  <c r="C14" i="15"/>
  <c r="R14" i="15" s="1"/>
  <c r="C78" i="15"/>
  <c r="V78" i="15" s="1"/>
  <c r="H36" i="14"/>
  <c r="H68" i="14"/>
  <c r="H100" i="14"/>
  <c r="H132" i="14"/>
  <c r="H164" i="14"/>
  <c r="H196" i="14"/>
  <c r="H29" i="14"/>
  <c r="H61" i="14"/>
  <c r="H93" i="14"/>
  <c r="H125" i="14"/>
  <c r="H157" i="14"/>
  <c r="H189" i="14"/>
  <c r="H22" i="14"/>
  <c r="H79" i="14"/>
  <c r="H143" i="14"/>
  <c r="H11" i="14"/>
  <c r="H102" i="14"/>
  <c r="H187" i="14"/>
  <c r="H83" i="14"/>
  <c r="H170" i="14"/>
  <c r="H66" i="14"/>
  <c r="H150" i="14"/>
  <c r="H35" i="14"/>
  <c r="H195" i="14"/>
  <c r="H7" i="14"/>
  <c r="H8" i="14"/>
  <c r="H40" i="14"/>
  <c r="H72" i="14"/>
  <c r="H104" i="14"/>
  <c r="H136" i="14"/>
  <c r="H168" i="14"/>
  <c r="H200" i="14"/>
  <c r="H33" i="14"/>
  <c r="H65" i="14"/>
  <c r="H97" i="14"/>
  <c r="H129" i="14"/>
  <c r="H161" i="14"/>
  <c r="H193" i="14"/>
  <c r="H23" i="14"/>
  <c r="H87" i="14"/>
  <c r="H151" i="14"/>
  <c r="H27" i="14"/>
  <c r="H114" i="14"/>
  <c r="H198" i="14"/>
  <c r="H94" i="14"/>
  <c r="H179" i="14"/>
  <c r="H75" i="14"/>
  <c r="H162" i="14"/>
  <c r="H46" i="14"/>
  <c r="H78" i="14"/>
  <c r="H12" i="14"/>
  <c r="H44" i="14"/>
  <c r="H76" i="14"/>
  <c r="H108" i="14"/>
  <c r="H140" i="14"/>
  <c r="H172" i="14"/>
  <c r="H5" i="14"/>
  <c r="H37" i="14"/>
  <c r="H69" i="14"/>
  <c r="H101" i="14"/>
  <c r="H133" i="14"/>
  <c r="H165" i="14"/>
  <c r="H197" i="14"/>
  <c r="H31" i="14"/>
  <c r="H95" i="14"/>
  <c r="H159" i="14"/>
  <c r="H38" i="14"/>
  <c r="H123" i="14"/>
  <c r="H15" i="14"/>
  <c r="H106" i="14"/>
  <c r="H190" i="14"/>
  <c r="H86" i="14"/>
  <c r="H171" i="14"/>
  <c r="H99" i="14"/>
  <c r="H163" i="14"/>
  <c r="H16" i="14"/>
  <c r="H48" i="14"/>
  <c r="H80" i="14"/>
  <c r="H112" i="14"/>
  <c r="H144" i="14"/>
  <c r="H176" i="14"/>
  <c r="H9" i="14"/>
  <c r="H41" i="14"/>
  <c r="H73" i="14"/>
  <c r="H105" i="14"/>
  <c r="H137" i="14"/>
  <c r="H169" i="14"/>
  <c r="H201" i="14"/>
  <c r="H39" i="14"/>
  <c r="H103" i="14"/>
  <c r="H167" i="14"/>
  <c r="H50" i="14"/>
  <c r="H134" i="14"/>
  <c r="H30" i="14"/>
  <c r="H115" i="14"/>
  <c r="H202" i="14"/>
  <c r="H98" i="14"/>
  <c r="H182" i="14"/>
  <c r="H142" i="14"/>
  <c r="H58" i="14"/>
  <c r="H52" i="14"/>
  <c r="H116" i="14"/>
  <c r="H180" i="14"/>
  <c r="H45" i="14"/>
  <c r="H109" i="14"/>
  <c r="H173" i="14"/>
  <c r="H111" i="14"/>
  <c r="H194" i="14"/>
  <c r="H20" i="14"/>
  <c r="H84" i="14"/>
  <c r="H148" i="14"/>
  <c r="H13" i="14"/>
  <c r="H77" i="14"/>
  <c r="H141" i="14"/>
  <c r="H6" i="14"/>
  <c r="H47" i="14"/>
  <c r="H175" i="14"/>
  <c r="H59" i="14"/>
  <c r="H146" i="14"/>
  <c r="H42" i="14"/>
  <c r="H126" i="14"/>
  <c r="H19" i="14"/>
  <c r="H107" i="14"/>
  <c r="H186" i="14"/>
  <c r="H131" i="14"/>
  <c r="H24" i="14"/>
  <c r="H56" i="14"/>
  <c r="H88" i="14"/>
  <c r="H120" i="14"/>
  <c r="H152" i="14"/>
  <c r="H184" i="14"/>
  <c r="H17" i="14"/>
  <c r="H49" i="14"/>
  <c r="H81" i="14"/>
  <c r="H113" i="14"/>
  <c r="H145" i="14"/>
  <c r="H177" i="14"/>
  <c r="H10" i="14"/>
  <c r="H55" i="14"/>
  <c r="H119" i="14"/>
  <c r="H183" i="14"/>
  <c r="H70" i="14"/>
  <c r="H155" i="14"/>
  <c r="H51" i="14"/>
  <c r="H138" i="14"/>
  <c r="H34" i="14"/>
  <c r="H118" i="14"/>
  <c r="H3" i="14"/>
  <c r="H67" i="14"/>
  <c r="H90" i="14"/>
  <c r="H28" i="14"/>
  <c r="H60" i="14"/>
  <c r="H92" i="14"/>
  <c r="H124" i="14"/>
  <c r="H156" i="14"/>
  <c r="H188" i="14"/>
  <c r="H21" i="14"/>
  <c r="H53" i="14"/>
  <c r="H85" i="14"/>
  <c r="H117" i="14"/>
  <c r="H149" i="14"/>
  <c r="H181" i="14"/>
  <c r="H14" i="14"/>
  <c r="H63" i="14"/>
  <c r="H127" i="14"/>
  <c r="H191" i="14"/>
  <c r="H82" i="14"/>
  <c r="H166" i="14"/>
  <c r="H62" i="14"/>
  <c r="H147" i="14"/>
  <c r="H43" i="14"/>
  <c r="H130" i="14"/>
  <c r="H4" i="14"/>
  <c r="H110" i="14"/>
  <c r="G16" i="14"/>
  <c r="G46" i="14"/>
  <c r="G158" i="14"/>
  <c r="G201" i="14"/>
  <c r="G198" i="14"/>
  <c r="G94" i="14"/>
  <c r="G29" i="14"/>
  <c r="G17" i="14"/>
  <c r="G62" i="14"/>
  <c r="G135" i="14"/>
  <c r="G67" i="14"/>
  <c r="G30" i="14"/>
  <c r="G142" i="14"/>
  <c r="G93" i="14"/>
  <c r="G145" i="14"/>
  <c r="G110" i="14"/>
  <c r="G71" i="14"/>
  <c r="G131" i="14"/>
  <c r="G78" i="14"/>
  <c r="G7" i="14"/>
  <c r="G185" i="14"/>
  <c r="G182" i="14"/>
  <c r="G14" i="14"/>
  <c r="G126" i="14"/>
  <c r="G157" i="14"/>
  <c r="G81" i="14"/>
  <c r="G196" i="14"/>
  <c r="G180" i="14"/>
  <c r="G137" i="14"/>
  <c r="G73" i="14"/>
  <c r="G9" i="14"/>
  <c r="G123" i="14"/>
  <c r="G59" i="14"/>
  <c r="G199" i="14"/>
  <c r="G183" i="14"/>
  <c r="G149" i="14"/>
  <c r="G85" i="14"/>
  <c r="G21" i="14"/>
  <c r="G127" i="14"/>
  <c r="G63" i="14"/>
  <c r="G172" i="14"/>
  <c r="G156" i="14"/>
  <c r="G140" i="14"/>
  <c r="G124" i="14"/>
  <c r="G108" i="14"/>
  <c r="G92" i="14"/>
  <c r="G76" i="14"/>
  <c r="G60" i="14"/>
  <c r="G44" i="14"/>
  <c r="G28" i="14"/>
  <c r="G12" i="14"/>
  <c r="G194" i="14"/>
  <c r="G178" i="14"/>
  <c r="G129" i="14"/>
  <c r="G65" i="14"/>
  <c r="G3" i="14"/>
  <c r="G115" i="14"/>
  <c r="G51" i="14"/>
  <c r="G197" i="14"/>
  <c r="G181" i="14"/>
  <c r="G141" i="14"/>
  <c r="G77" i="14"/>
  <c r="G13" i="14"/>
  <c r="G119" i="14"/>
  <c r="G55" i="14"/>
  <c r="G170" i="14"/>
  <c r="G154" i="14"/>
  <c r="G138" i="14"/>
  <c r="G122" i="14"/>
  <c r="G106" i="14"/>
  <c r="G90" i="14"/>
  <c r="G74" i="14"/>
  <c r="G58" i="14"/>
  <c r="G42" i="14"/>
  <c r="G26" i="14"/>
  <c r="G10" i="14"/>
  <c r="G192" i="14"/>
  <c r="G176" i="14"/>
  <c r="G121" i="14"/>
  <c r="G57" i="14"/>
  <c r="G171" i="14"/>
  <c r="G107" i="14"/>
  <c r="G43" i="14"/>
  <c r="G195" i="14"/>
  <c r="G179" i="14"/>
  <c r="G133" i="14"/>
  <c r="G69" i="14"/>
  <c r="G5" i="14"/>
  <c r="G111" i="14"/>
  <c r="G47" i="14"/>
  <c r="G168" i="14"/>
  <c r="G152" i="14"/>
  <c r="G136" i="14"/>
  <c r="G120" i="14"/>
  <c r="G104" i="14"/>
  <c r="G88" i="14"/>
  <c r="G72" i="14"/>
  <c r="G56" i="14"/>
  <c r="G40" i="14"/>
  <c r="G24" i="14"/>
  <c r="G8" i="14"/>
  <c r="G190" i="14"/>
  <c r="G174" i="14"/>
  <c r="G113" i="14"/>
  <c r="G49" i="14"/>
  <c r="G163" i="14"/>
  <c r="G99" i="14"/>
  <c r="G35" i="14"/>
  <c r="G193" i="14"/>
  <c r="G177" i="14"/>
  <c r="G125" i="14"/>
  <c r="G61" i="14"/>
  <c r="G167" i="14"/>
  <c r="G103" i="14"/>
  <c r="G39" i="14"/>
  <c r="G166" i="14"/>
  <c r="G150" i="14"/>
  <c r="G134" i="14"/>
  <c r="G118" i="14"/>
  <c r="G102" i="14"/>
  <c r="G86" i="14"/>
  <c r="G70" i="14"/>
  <c r="G54" i="14"/>
  <c r="G38" i="14"/>
  <c r="G22" i="14"/>
  <c r="G6" i="14"/>
  <c r="G188" i="14"/>
  <c r="G169" i="14"/>
  <c r="G105" i="14"/>
  <c r="G41" i="14"/>
  <c r="G155" i="14"/>
  <c r="G91" i="14"/>
  <c r="G27" i="14"/>
  <c r="G191" i="14"/>
  <c r="G175" i="14"/>
  <c r="G117" i="14"/>
  <c r="G53" i="14"/>
  <c r="G159" i="14"/>
  <c r="G95" i="14"/>
  <c r="G31" i="14"/>
  <c r="G164" i="14"/>
  <c r="G148" i="14"/>
  <c r="G132" i="14"/>
  <c r="G116" i="14"/>
  <c r="G100" i="14"/>
  <c r="G84" i="14"/>
  <c r="G68" i="14"/>
  <c r="G52" i="14"/>
  <c r="G36" i="14"/>
  <c r="G20" i="14"/>
  <c r="G4" i="14"/>
  <c r="G202" i="14"/>
  <c r="G186" i="14"/>
  <c r="G161" i="14"/>
  <c r="G97" i="14"/>
  <c r="G33" i="14"/>
  <c r="G147" i="14"/>
  <c r="G83" i="14"/>
  <c r="G19" i="14"/>
  <c r="G189" i="14"/>
  <c r="G173" i="14"/>
  <c r="G109" i="14"/>
  <c r="G45" i="14"/>
  <c r="G151" i="14"/>
  <c r="G87" i="14"/>
  <c r="G23" i="14"/>
  <c r="G162" i="14"/>
  <c r="G146" i="14"/>
  <c r="G130" i="14"/>
  <c r="G114" i="14"/>
  <c r="G98" i="14"/>
  <c r="G82" i="14"/>
  <c r="G66" i="14"/>
  <c r="G50" i="14"/>
  <c r="G34" i="14"/>
  <c r="G18" i="14"/>
  <c r="G200" i="14"/>
  <c r="G184" i="14"/>
  <c r="G153" i="14"/>
  <c r="G89" i="14"/>
  <c r="G25" i="14"/>
  <c r="G139" i="14"/>
  <c r="G75" i="14"/>
  <c r="G11" i="14"/>
  <c r="G187" i="14"/>
  <c r="G165" i="14"/>
  <c r="G101" i="14"/>
  <c r="G37" i="14"/>
  <c r="G143" i="14"/>
  <c r="G79" i="14"/>
  <c r="G15" i="14"/>
  <c r="G160" i="14"/>
  <c r="G144" i="14"/>
  <c r="G128" i="14"/>
  <c r="G112" i="14"/>
  <c r="G96" i="14"/>
  <c r="G80" i="14"/>
  <c r="G64" i="14"/>
  <c r="G48" i="14"/>
  <c r="G32" i="14"/>
  <c r="F40" i="14"/>
  <c r="F155" i="14"/>
  <c r="F107" i="14"/>
  <c r="F158" i="14"/>
  <c r="F16" i="14"/>
  <c r="F14" i="14"/>
  <c r="F142" i="14"/>
  <c r="F161" i="14"/>
  <c r="F42" i="14"/>
  <c r="F15" i="14"/>
  <c r="F198" i="14"/>
  <c r="F202" i="14"/>
  <c r="F189" i="14"/>
  <c r="F44" i="14"/>
  <c r="F183" i="14"/>
  <c r="F128" i="14"/>
  <c r="F199" i="14"/>
  <c r="F89" i="14"/>
  <c r="F136" i="14"/>
  <c r="F181" i="14"/>
  <c r="F153" i="14"/>
  <c r="F144" i="14"/>
  <c r="F22" i="14"/>
  <c r="F171" i="14"/>
  <c r="F57" i="14"/>
  <c r="F98" i="14"/>
  <c r="F151" i="14"/>
  <c r="F104" i="14"/>
  <c r="F55" i="14"/>
  <c r="F97" i="14"/>
  <c r="F124" i="14"/>
  <c r="F29" i="14"/>
  <c r="F21" i="14"/>
  <c r="F103" i="14"/>
  <c r="F59" i="14"/>
  <c r="F24" i="14"/>
  <c r="F143" i="14"/>
  <c r="F50" i="14"/>
  <c r="F115" i="14"/>
  <c r="F173" i="14"/>
  <c r="F58" i="14"/>
  <c r="F28" i="14"/>
  <c r="F84" i="14"/>
  <c r="F200" i="14"/>
  <c r="F30" i="14"/>
  <c r="F114" i="14"/>
  <c r="F79" i="14"/>
  <c r="F77" i="14"/>
  <c r="F9" i="14"/>
  <c r="F91" i="14"/>
  <c r="F188" i="14"/>
  <c r="F72" i="14"/>
  <c r="F170" i="14"/>
  <c r="F150" i="14"/>
  <c r="F69" i="14"/>
  <c r="F177" i="14"/>
  <c r="F129" i="14"/>
  <c r="F13" i="14"/>
  <c r="F70" i="14"/>
  <c r="F39" i="14"/>
  <c r="F187" i="14"/>
  <c r="F90" i="14"/>
  <c r="F117" i="14"/>
  <c r="F20" i="14"/>
  <c r="F112" i="14"/>
  <c r="F94" i="14"/>
  <c r="F178" i="14"/>
  <c r="F35" i="14"/>
  <c r="F180" i="14"/>
  <c r="F164" i="14"/>
  <c r="F93" i="14"/>
  <c r="F168" i="14"/>
  <c r="F64" i="14"/>
  <c r="F196" i="14"/>
  <c r="F86" i="14"/>
  <c r="F133" i="14"/>
  <c r="F10" i="14"/>
  <c r="F49" i="14"/>
  <c r="F6" i="14"/>
  <c r="F122" i="14"/>
  <c r="F109" i="14"/>
  <c r="F34" i="14"/>
  <c r="F167" i="14"/>
  <c r="F71" i="14"/>
  <c r="F88" i="14"/>
  <c r="F116" i="14"/>
  <c r="F65" i="14"/>
  <c r="F78" i="14"/>
  <c r="F8" i="14"/>
  <c r="O21" i="3"/>
  <c r="P21" i="3" s="1"/>
  <c r="F148" i="14"/>
  <c r="F134" i="14"/>
  <c r="F51" i="14"/>
  <c r="F162" i="14"/>
  <c r="F27" i="14"/>
  <c r="F36" i="14"/>
  <c r="F95" i="14"/>
  <c r="F33" i="14"/>
  <c r="F125" i="14"/>
  <c r="F118" i="14"/>
  <c r="F48" i="14"/>
  <c r="F76" i="14"/>
  <c r="F74" i="14"/>
  <c r="F172" i="14"/>
  <c r="F163" i="14"/>
  <c r="F61" i="14"/>
  <c r="F169" i="14"/>
  <c r="F146" i="14"/>
  <c r="F18" i="14"/>
  <c r="F184" i="14"/>
  <c r="F186" i="14"/>
  <c r="F176" i="14"/>
  <c r="F7" i="14"/>
  <c r="F185" i="14"/>
  <c r="F92" i="14"/>
  <c r="F190" i="14"/>
  <c r="F62" i="14"/>
  <c r="F53" i="14"/>
  <c r="F139" i="14"/>
  <c r="F149" i="14"/>
  <c r="F111" i="14"/>
  <c r="F195" i="14"/>
  <c r="F193" i="14"/>
  <c r="F105" i="14"/>
  <c r="F75" i="14"/>
  <c r="F5" i="14"/>
  <c r="F191" i="14"/>
  <c r="F99" i="14"/>
  <c r="F3" i="14"/>
  <c r="F123" i="14"/>
  <c r="F159" i="14"/>
  <c r="F31" i="14"/>
  <c r="F17" i="14"/>
  <c r="F101" i="14"/>
  <c r="F102" i="14"/>
  <c r="F32" i="14"/>
  <c r="F85" i="14"/>
  <c r="F26" i="14"/>
  <c r="F140" i="14"/>
  <c r="F132" i="14"/>
  <c r="F45" i="14"/>
  <c r="F145" i="14"/>
  <c r="F130" i="14"/>
  <c r="F60" i="14"/>
  <c r="F147" i="14"/>
  <c r="F138" i="14"/>
  <c r="F131" i="14"/>
  <c r="F83" i="14"/>
  <c r="F141" i="14"/>
  <c r="F68" i="14"/>
  <c r="F174" i="14"/>
  <c r="F46" i="14"/>
  <c r="O19" i="3"/>
  <c r="P19" i="3" s="1"/>
  <c r="F179" i="14"/>
  <c r="F154" i="14"/>
  <c r="F152" i="14"/>
  <c r="F160" i="14"/>
  <c r="F165" i="14"/>
  <c r="F80" i="14"/>
  <c r="F182" i="14"/>
  <c r="F54" i="14"/>
  <c r="F156" i="14"/>
  <c r="F157" i="14"/>
  <c r="F43" i="14"/>
  <c r="F87" i="14"/>
  <c r="F100" i="14"/>
  <c r="F120" i="14"/>
  <c r="F73" i="14"/>
  <c r="F82" i="14"/>
  <c r="F12" i="14"/>
  <c r="F37" i="14"/>
  <c r="F52" i="14"/>
  <c r="F135" i="14"/>
  <c r="F127" i="14"/>
  <c r="F41" i="14"/>
  <c r="F137" i="14"/>
  <c r="F126" i="14"/>
  <c r="F56" i="14"/>
  <c r="F47" i="14"/>
  <c r="F106" i="14"/>
  <c r="F67" i="14"/>
  <c r="F19" i="14"/>
  <c r="F121" i="14"/>
  <c r="F197" i="14"/>
  <c r="F166" i="14"/>
  <c r="F38" i="14"/>
  <c r="F119" i="14"/>
  <c r="F81" i="14"/>
  <c r="F192" i="14"/>
  <c r="F23" i="14"/>
  <c r="F201" i="14"/>
  <c r="F96" i="14"/>
  <c r="F194" i="14"/>
  <c r="F66" i="14"/>
  <c r="F11" i="14"/>
  <c r="F108" i="14"/>
  <c r="F4" i="14"/>
  <c r="F175" i="14"/>
  <c r="F63" i="14"/>
  <c r="F25" i="14"/>
  <c r="F113" i="14"/>
  <c r="F110" i="14"/>
  <c r="E46" i="14"/>
  <c r="E199" i="14"/>
  <c r="E107" i="14"/>
  <c r="E7" i="14"/>
  <c r="E174" i="14"/>
  <c r="E142" i="14"/>
  <c r="E110" i="14"/>
  <c r="E78" i="14"/>
  <c r="E14" i="14"/>
  <c r="E143" i="14"/>
  <c r="E43" i="14"/>
  <c r="E185" i="14"/>
  <c r="E153" i="14"/>
  <c r="E121" i="14"/>
  <c r="E89" i="14"/>
  <c r="E57" i="14"/>
  <c r="E25" i="14"/>
  <c r="E171" i="14"/>
  <c r="E75" i="14"/>
  <c r="E192" i="14"/>
  <c r="E160" i="14"/>
  <c r="E128" i="14"/>
  <c r="E96" i="14"/>
  <c r="E64" i="14"/>
  <c r="E32" i="14"/>
  <c r="E187" i="14"/>
  <c r="E91" i="14"/>
  <c r="E202" i="14"/>
  <c r="E170" i="14"/>
  <c r="E138" i="14"/>
  <c r="E106" i="14"/>
  <c r="E74" i="14"/>
  <c r="E42" i="14"/>
  <c r="E10" i="14"/>
  <c r="E131" i="14"/>
  <c r="E31" i="14"/>
  <c r="E181" i="14"/>
  <c r="E149" i="14"/>
  <c r="E117" i="14"/>
  <c r="E85" i="14"/>
  <c r="E53" i="14"/>
  <c r="E21" i="14"/>
  <c r="E159" i="14"/>
  <c r="E63" i="14"/>
  <c r="E188" i="14"/>
  <c r="E156" i="14"/>
  <c r="E124" i="14"/>
  <c r="E92" i="14"/>
  <c r="E60" i="14"/>
  <c r="E28" i="14"/>
  <c r="E70" i="14"/>
  <c r="E38" i="14"/>
  <c r="E6" i="14"/>
  <c r="E119" i="14"/>
  <c r="E23" i="14"/>
  <c r="E177" i="14"/>
  <c r="E145" i="14"/>
  <c r="E113" i="14"/>
  <c r="E81" i="14"/>
  <c r="E49" i="14"/>
  <c r="E17" i="14"/>
  <c r="E147" i="14"/>
  <c r="E51" i="14"/>
  <c r="E184" i="14"/>
  <c r="E152" i="14"/>
  <c r="E120" i="14"/>
  <c r="E88" i="14"/>
  <c r="E56" i="14"/>
  <c r="E24" i="14"/>
  <c r="E163" i="14"/>
  <c r="E71" i="14"/>
  <c r="E194" i="14"/>
  <c r="E162" i="14"/>
  <c r="E130" i="14"/>
  <c r="E98" i="14"/>
  <c r="E66" i="14"/>
  <c r="E34" i="14"/>
  <c r="E3" i="14"/>
  <c r="E103" i="14"/>
  <c r="E15" i="14"/>
  <c r="E173" i="14"/>
  <c r="E141" i="14"/>
  <c r="E109" i="14"/>
  <c r="E77" i="14"/>
  <c r="E45" i="14"/>
  <c r="E13" i="14"/>
  <c r="E135" i="14"/>
  <c r="E39" i="14"/>
  <c r="E180" i="14"/>
  <c r="E148" i="14"/>
  <c r="E116" i="14"/>
  <c r="E84" i="14"/>
  <c r="E52" i="14"/>
  <c r="E20" i="14"/>
  <c r="E151" i="14"/>
  <c r="E59" i="14"/>
  <c r="E190" i="14"/>
  <c r="E158" i="14"/>
  <c r="E126" i="14"/>
  <c r="E94" i="14"/>
  <c r="E62" i="14"/>
  <c r="E30" i="14"/>
  <c r="E191" i="14"/>
  <c r="E95" i="14"/>
  <c r="E201" i="14"/>
  <c r="E169" i="14"/>
  <c r="E137" i="14"/>
  <c r="E105" i="14"/>
  <c r="E73" i="14"/>
  <c r="E41" i="14"/>
  <c r="E9" i="14"/>
  <c r="E123" i="14"/>
  <c r="E27" i="14"/>
  <c r="E176" i="14"/>
  <c r="E144" i="14"/>
  <c r="E112" i="14"/>
  <c r="E80" i="14"/>
  <c r="E48" i="14"/>
  <c r="E16" i="14"/>
  <c r="E139" i="14"/>
  <c r="E47" i="14"/>
  <c r="E186" i="14"/>
  <c r="E154" i="14"/>
  <c r="E122" i="14"/>
  <c r="E90" i="14"/>
  <c r="E58" i="14"/>
  <c r="E26" i="14"/>
  <c r="E179" i="14"/>
  <c r="E79" i="14"/>
  <c r="E197" i="14"/>
  <c r="E165" i="14"/>
  <c r="E133" i="14"/>
  <c r="E101" i="14"/>
  <c r="E69" i="14"/>
  <c r="E37" i="14"/>
  <c r="E5" i="14"/>
  <c r="E111" i="14"/>
  <c r="E11" i="14"/>
  <c r="E172" i="14"/>
  <c r="E140" i="14"/>
  <c r="E108" i="14"/>
  <c r="E76" i="14"/>
  <c r="E44" i="14"/>
  <c r="AC99" i="15"/>
  <c r="AC92" i="15"/>
  <c r="AC85" i="15"/>
  <c r="AC63" i="15"/>
  <c r="AC56" i="15"/>
  <c r="AC49" i="15"/>
  <c r="AC42" i="15"/>
  <c r="AC36" i="15"/>
  <c r="AC23" i="15"/>
  <c r="F81" i="15"/>
  <c r="F61" i="15"/>
  <c r="C54" i="15"/>
  <c r="V54" i="15" s="1"/>
  <c r="C72" i="15"/>
  <c r="T72" i="15" s="1"/>
  <c r="AC95" i="15"/>
  <c r="C8" i="15"/>
  <c r="V8" i="15" s="1"/>
  <c r="C38" i="15"/>
  <c r="T38" i="15" s="1"/>
  <c r="C68" i="15"/>
  <c r="T68" i="15" s="1"/>
  <c r="F68" i="15"/>
  <c r="C93" i="15"/>
  <c r="S93" i="15" s="1"/>
  <c r="C85" i="15"/>
  <c r="S85" i="15" s="1"/>
  <c r="AC22" i="15"/>
  <c r="F54" i="15"/>
  <c r="C83" i="15"/>
  <c r="R83" i="15" s="1"/>
  <c r="C48" i="15"/>
  <c r="T48" i="15" s="1"/>
  <c r="F99" i="15"/>
  <c r="F56" i="15"/>
  <c r="C47" i="15"/>
  <c r="S47" i="15" s="1"/>
  <c r="AC30" i="15"/>
  <c r="C25" i="15"/>
  <c r="U25" i="15" s="1"/>
  <c r="C65" i="15"/>
  <c r="S65" i="15" s="1"/>
  <c r="AC60" i="15"/>
  <c r="AC20" i="15"/>
  <c r="C9" i="15"/>
  <c r="U9" i="15" s="1"/>
  <c r="C23" i="15"/>
  <c r="S23" i="15" s="1"/>
  <c r="C36" i="15"/>
  <c r="V36" i="15" s="1"/>
  <c r="C45" i="15"/>
  <c r="U45" i="15" s="1"/>
  <c r="AC32" i="15"/>
  <c r="AC70" i="15"/>
  <c r="AC52" i="15"/>
  <c r="C71" i="15"/>
  <c r="U71" i="15" s="1"/>
  <c r="C39" i="15"/>
  <c r="S39" i="15" s="1"/>
  <c r="C49" i="15"/>
  <c r="S49" i="15" s="1"/>
  <c r="AC6" i="15"/>
  <c r="AC78" i="15"/>
  <c r="AC68" i="15"/>
  <c r="C66" i="15"/>
  <c r="V66" i="15" s="1"/>
  <c r="AC4" i="15"/>
  <c r="C52" i="15"/>
  <c r="T52" i="15" s="1"/>
  <c r="F35" i="15"/>
  <c r="AC76" i="15"/>
  <c r="AC28" i="15"/>
  <c r="C13" i="15"/>
  <c r="U13" i="15" s="1"/>
  <c r="C81" i="15"/>
  <c r="R81" i="15" s="1"/>
  <c r="AC8" i="15"/>
  <c r="AC40" i="15"/>
  <c r="AC86" i="15"/>
  <c r="C97" i="15"/>
  <c r="S97" i="15" s="1"/>
  <c r="C26" i="15"/>
  <c r="T26" i="15" s="1"/>
  <c r="AC91" i="15"/>
  <c r="AC84" i="15"/>
  <c r="AC77" i="15"/>
  <c r="AC55" i="15"/>
  <c r="AC48" i="15"/>
  <c r="AC41" i="15"/>
  <c r="AC35" i="15"/>
  <c r="AC9" i="15"/>
  <c r="C28" i="15"/>
  <c r="R28" i="15" s="1"/>
  <c r="C20" i="15"/>
  <c r="V20" i="15" s="1"/>
  <c r="C92" i="15"/>
  <c r="T92" i="15" s="1"/>
  <c r="C90" i="15"/>
  <c r="V90" i="15" s="1"/>
  <c r="C56" i="15"/>
  <c r="T56" i="15" s="1"/>
  <c r="C22" i="15"/>
  <c r="R22" i="15" s="1"/>
  <c r="AC46" i="15"/>
  <c r="AC98" i="15"/>
  <c r="F54" i="1"/>
  <c r="F85" i="15" s="1"/>
  <c r="F19" i="1"/>
  <c r="F52" i="15" s="1"/>
  <c r="F18" i="1"/>
  <c r="F32" i="15" s="1"/>
  <c r="F97" i="1"/>
  <c r="F79" i="15" s="1"/>
  <c r="F70" i="15"/>
  <c r="AC62" i="15"/>
  <c r="AC54" i="15"/>
  <c r="AC38" i="15"/>
  <c r="AC14" i="15"/>
  <c r="AC24" i="15"/>
  <c r="AC16" i="15"/>
  <c r="F96" i="15"/>
  <c r="R96" i="15"/>
  <c r="R94" i="15"/>
  <c r="H1" i="12"/>
  <c r="R75" i="15"/>
  <c r="R62" i="15"/>
  <c r="R43" i="15"/>
  <c r="R82" i="15"/>
  <c r="R55" i="15"/>
  <c r="R53" i="15"/>
  <c r="G1" i="12"/>
  <c r="R33" i="15"/>
  <c r="R89" i="15"/>
  <c r="R70" i="15"/>
  <c r="F26" i="15" l="1"/>
  <c r="F63" i="15"/>
  <c r="F97" i="15"/>
  <c r="F93" i="15"/>
  <c r="F73" i="15"/>
  <c r="F23" i="15"/>
  <c r="F28" i="15"/>
  <c r="X5" i="16"/>
  <c r="F45" i="15"/>
  <c r="F14" i="15"/>
  <c r="F18" i="15"/>
  <c r="F37" i="15"/>
  <c r="F95" i="15"/>
  <c r="F17" i="15"/>
  <c r="F74" i="15"/>
  <c r="F15" i="15"/>
  <c r="F25" i="15"/>
  <c r="F36" i="15"/>
  <c r="F9" i="15"/>
  <c r="AA37" i="15"/>
  <c r="F100" i="15"/>
  <c r="F76" i="15"/>
  <c r="F19" i="15"/>
  <c r="F29" i="15"/>
  <c r="R67" i="15"/>
  <c r="T67" i="15"/>
  <c r="X24" i="15"/>
  <c r="Y37" i="15"/>
  <c r="T37" i="15"/>
  <c r="U37" i="15"/>
  <c r="V24" i="15"/>
  <c r="S41" i="15"/>
  <c r="T24" i="15"/>
  <c r="AA24" i="15"/>
  <c r="R24" i="15"/>
  <c r="Y24" i="15"/>
  <c r="Z24" i="15"/>
  <c r="S37" i="15"/>
  <c r="R37" i="15"/>
  <c r="V37" i="15"/>
  <c r="S24" i="15"/>
  <c r="W24" i="15"/>
  <c r="W37" i="15"/>
  <c r="X37" i="15"/>
  <c r="F38" i="15"/>
  <c r="U41" i="15"/>
  <c r="AA32" i="15"/>
  <c r="Y32" i="15"/>
  <c r="X32" i="15"/>
  <c r="W32" i="15"/>
  <c r="R32" i="15"/>
  <c r="Y67" i="15"/>
  <c r="S67" i="15"/>
  <c r="X67" i="15"/>
  <c r="V41" i="15"/>
  <c r="Y41" i="15"/>
  <c r="T41" i="15"/>
  <c r="W41" i="15"/>
  <c r="R41" i="15"/>
  <c r="X41" i="15"/>
  <c r="AA41" i="15"/>
  <c r="W67" i="15"/>
  <c r="T32" i="15"/>
  <c r="V67" i="15"/>
  <c r="U67" i="15"/>
  <c r="F42" i="15"/>
  <c r="F48" i="15"/>
  <c r="U32" i="15"/>
  <c r="S32" i="15"/>
  <c r="V32" i="15"/>
  <c r="Z67" i="15"/>
  <c r="R60" i="15"/>
  <c r="F39" i="15"/>
  <c r="F33" i="15"/>
  <c r="Z34" i="15"/>
  <c r="T31" i="15"/>
  <c r="S51" i="15"/>
  <c r="Y84" i="15"/>
  <c r="AA31" i="15"/>
  <c r="Z87" i="15"/>
  <c r="Z84" i="15"/>
  <c r="X84" i="15"/>
  <c r="R31" i="15"/>
  <c r="T84" i="15"/>
  <c r="X31" i="15"/>
  <c r="R30" i="15"/>
  <c r="X79" i="15"/>
  <c r="S34" i="15"/>
  <c r="X19" i="15"/>
  <c r="V84" i="15"/>
  <c r="U99" i="15"/>
  <c r="AA84" i="15"/>
  <c r="S99" i="15"/>
  <c r="U34" i="15"/>
  <c r="V31" i="15"/>
  <c r="W19" i="15"/>
  <c r="U15" i="15"/>
  <c r="R99" i="15"/>
  <c r="X91" i="15"/>
  <c r="Y99" i="15"/>
  <c r="S87" i="15"/>
  <c r="X58" i="15"/>
  <c r="T6" i="15"/>
  <c r="R91" i="15"/>
  <c r="W99" i="15"/>
  <c r="X99" i="15"/>
  <c r="X87" i="15"/>
  <c r="U44" i="15"/>
  <c r="V99" i="15"/>
  <c r="V87" i="15"/>
  <c r="T99" i="15"/>
  <c r="T87" i="15"/>
  <c r="AA58" i="15"/>
  <c r="AA87" i="15"/>
  <c r="X77" i="15"/>
  <c r="W87" i="15"/>
  <c r="R87" i="15"/>
  <c r="AA99" i="15"/>
  <c r="U87" i="15"/>
  <c r="S84" i="15"/>
  <c r="W58" i="15"/>
  <c r="U31" i="15"/>
  <c r="X51" i="15"/>
  <c r="V34" i="15"/>
  <c r="Y31" i="15"/>
  <c r="R57" i="15"/>
  <c r="U84" i="15"/>
  <c r="T34" i="15"/>
  <c r="W31" i="15"/>
  <c r="R84" i="15"/>
  <c r="R77" i="15"/>
  <c r="S58" i="15"/>
  <c r="S31" i="15"/>
  <c r="X34" i="15"/>
  <c r="R34" i="15"/>
  <c r="W77" i="15"/>
  <c r="AA34" i="15"/>
  <c r="Y16" i="15"/>
  <c r="Y34" i="15"/>
  <c r="Y6" i="15"/>
  <c r="AA51" i="15"/>
  <c r="W69" i="15"/>
  <c r="R69" i="15"/>
  <c r="Y29" i="15"/>
  <c r="R4" i="15"/>
  <c r="V69" i="15"/>
  <c r="R73" i="15"/>
  <c r="V46" i="15"/>
  <c r="T58" i="15"/>
  <c r="R79" i="15"/>
  <c r="T91" i="15"/>
  <c r="AA91" i="15"/>
  <c r="R72" i="15"/>
  <c r="R59" i="15"/>
  <c r="S91" i="15"/>
  <c r="R46" i="15"/>
  <c r="R10" i="15"/>
  <c r="R88" i="15"/>
  <c r="T57" i="15"/>
  <c r="W57" i="15"/>
  <c r="X11" i="15"/>
  <c r="W11" i="15"/>
  <c r="T10" i="15"/>
  <c r="AA4" i="15"/>
  <c r="Y30" i="15"/>
  <c r="W4" i="15"/>
  <c r="X30" i="15"/>
  <c r="V4" i="15"/>
  <c r="U79" i="15"/>
  <c r="U30" i="15"/>
  <c r="S4" i="15"/>
  <c r="T30" i="15"/>
  <c r="F98" i="15"/>
  <c r="F22" i="15"/>
  <c r="F77" i="15"/>
  <c r="F94" i="15"/>
  <c r="F101" i="15"/>
  <c r="X11" i="16"/>
  <c r="X6" i="16"/>
  <c r="X9" i="16"/>
  <c r="Y9" i="16" s="1"/>
  <c r="X10" i="16"/>
  <c r="Y10" i="16" s="1"/>
  <c r="X8" i="16"/>
  <c r="X7" i="16"/>
  <c r="Y7" i="16" s="1"/>
  <c r="F12" i="15"/>
  <c r="F71" i="15"/>
  <c r="R86" i="15"/>
  <c r="R93" i="15"/>
  <c r="R68" i="15"/>
  <c r="R65" i="15"/>
  <c r="T79" i="15"/>
  <c r="T77" i="15"/>
  <c r="Z69" i="15"/>
  <c r="W91" i="15"/>
  <c r="Y79" i="15"/>
  <c r="AA77" i="15"/>
  <c r="S77" i="15"/>
  <c r="AA69" i="15"/>
  <c r="S69" i="15"/>
  <c r="V29" i="15"/>
  <c r="Y12" i="15"/>
  <c r="Y10" i="15"/>
  <c r="R80" i="15"/>
  <c r="R74" i="15"/>
  <c r="Z91" i="15"/>
  <c r="V91" i="15"/>
  <c r="Z79" i="15"/>
  <c r="V79" i="15"/>
  <c r="Z77" i="15"/>
  <c r="V77" i="15"/>
  <c r="X69" i="15"/>
  <c r="T69" i="15"/>
  <c r="Y46" i="15"/>
  <c r="Y91" i="15"/>
  <c r="AA79" i="15"/>
  <c r="W79" i="15"/>
  <c r="Y77" i="15"/>
  <c r="Y69" i="15"/>
  <c r="U10" i="15"/>
  <c r="X12" i="15"/>
  <c r="X10" i="15"/>
  <c r="F72" i="15"/>
  <c r="F8" i="15"/>
  <c r="F67" i="15"/>
  <c r="R66" i="15"/>
  <c r="R76" i="15"/>
  <c r="Z4" i="15"/>
  <c r="F62" i="15"/>
  <c r="F60" i="15"/>
  <c r="F82" i="15"/>
  <c r="F13" i="15"/>
  <c r="F10" i="15"/>
  <c r="R6" i="15"/>
  <c r="T51" i="15"/>
  <c r="U46" i="15"/>
  <c r="W51" i="15"/>
  <c r="Z29" i="15"/>
  <c r="U12" i="15"/>
  <c r="AA10" i="15"/>
  <c r="W10" i="15"/>
  <c r="S10" i="15"/>
  <c r="U6" i="15"/>
  <c r="Z46" i="15"/>
  <c r="U29" i="15"/>
  <c r="T12" i="15"/>
  <c r="Z10" i="15"/>
  <c r="Z6" i="15"/>
  <c r="R58" i="15"/>
  <c r="Y58" i="15"/>
  <c r="U58" i="15"/>
  <c r="X57" i="15"/>
  <c r="Y44" i="15"/>
  <c r="Z58" i="15"/>
  <c r="AA57" i="15"/>
  <c r="S57" i="15"/>
  <c r="AA30" i="15"/>
  <c r="W30" i="15"/>
  <c r="S30" i="15"/>
  <c r="V15" i="15"/>
  <c r="Y4" i="15"/>
  <c r="U4" i="15"/>
  <c r="T44" i="15"/>
  <c r="Z30" i="15"/>
  <c r="S27" i="15"/>
  <c r="X16" i="15"/>
  <c r="X4" i="15"/>
  <c r="F41" i="15"/>
  <c r="F44" i="15"/>
  <c r="F11" i="15"/>
  <c r="F30" i="15"/>
  <c r="F58" i="15"/>
  <c r="R27" i="15"/>
  <c r="R49" i="15"/>
  <c r="R56" i="15"/>
  <c r="R5" i="15"/>
  <c r="R44" i="15"/>
  <c r="Z57" i="15"/>
  <c r="V57" i="15"/>
  <c r="AA44" i="15"/>
  <c r="W44" i="15"/>
  <c r="S44" i="15"/>
  <c r="Y57" i="15"/>
  <c r="X27" i="15"/>
  <c r="Z15" i="15"/>
  <c r="T5" i="15"/>
  <c r="X44" i="15"/>
  <c r="Y15" i="15"/>
  <c r="R19" i="15"/>
  <c r="R40" i="15"/>
  <c r="R51" i="15"/>
  <c r="R12" i="15"/>
  <c r="R29" i="15"/>
  <c r="Z51" i="15"/>
  <c r="V51" i="15"/>
  <c r="AA46" i="15"/>
  <c r="W46" i="15"/>
  <c r="S46" i="15"/>
  <c r="Y51" i="15"/>
  <c r="X29" i="15"/>
  <c r="T29" i="15"/>
  <c r="T19" i="15"/>
  <c r="AA12" i="15"/>
  <c r="W12" i="15"/>
  <c r="S12" i="15"/>
  <c r="T11" i="15"/>
  <c r="AA6" i="15"/>
  <c r="W6" i="15"/>
  <c r="S6" i="15"/>
  <c r="X46" i="15"/>
  <c r="AA29" i="15"/>
  <c r="W29" i="15"/>
  <c r="AA19" i="15"/>
  <c r="S19" i="15"/>
  <c r="Z12" i="15"/>
  <c r="AA11" i="15"/>
  <c r="S11" i="15"/>
  <c r="X6" i="15"/>
  <c r="R8" i="15"/>
  <c r="R36" i="15"/>
  <c r="R54" i="15"/>
  <c r="F40" i="15"/>
  <c r="F55" i="15"/>
  <c r="F16" i="15"/>
  <c r="Z44" i="15"/>
  <c r="AA27" i="15"/>
  <c r="R25" i="15"/>
  <c r="R90" i="15"/>
  <c r="R35" i="15"/>
  <c r="R23" i="15"/>
  <c r="T27" i="15"/>
  <c r="Y18" i="15"/>
  <c r="W27" i="15"/>
  <c r="R13" i="15"/>
  <c r="R18" i="15"/>
  <c r="Z27" i="15"/>
  <c r="V27" i="15"/>
  <c r="X17" i="15"/>
  <c r="Y27" i="15"/>
  <c r="V18" i="15"/>
  <c r="R11" i="15"/>
  <c r="R15" i="15"/>
  <c r="Z19" i="15"/>
  <c r="V19" i="15"/>
  <c r="X15" i="15"/>
  <c r="T15" i="15"/>
  <c r="Z11" i="15"/>
  <c r="V11" i="15"/>
  <c r="Y19" i="15"/>
  <c r="AA15" i="15"/>
  <c r="W15" i="15"/>
  <c r="Y11" i="15"/>
  <c r="S18" i="15"/>
  <c r="T17" i="15"/>
  <c r="U16" i="15"/>
  <c r="X5" i="15"/>
  <c r="W17" i="15"/>
  <c r="Y5" i="15"/>
  <c r="Z18" i="15"/>
  <c r="AA17" i="15"/>
  <c r="S17" i="15"/>
  <c r="T16" i="15"/>
  <c r="U5" i="15"/>
  <c r="R16" i="15"/>
  <c r="R17" i="15"/>
  <c r="U18" i="15"/>
  <c r="AA18" i="15"/>
  <c r="W18" i="15"/>
  <c r="Z17" i="15"/>
  <c r="V17" i="15"/>
  <c r="AA16" i="15"/>
  <c r="W16" i="15"/>
  <c r="S16" i="15"/>
  <c r="Z5" i="15"/>
  <c r="V5" i="15"/>
  <c r="X18" i="15"/>
  <c r="Y17" i="15"/>
  <c r="Z16" i="15"/>
  <c r="AA5" i="15"/>
  <c r="W5" i="15"/>
  <c r="U74" i="15"/>
  <c r="X97" i="15"/>
  <c r="X95" i="15"/>
  <c r="T95" i="15"/>
  <c r="Z93" i="15"/>
  <c r="V93" i="15"/>
  <c r="AA92" i="15"/>
  <c r="W92" i="15"/>
  <c r="S92" i="15"/>
  <c r="Y90" i="15"/>
  <c r="U90" i="15"/>
  <c r="AA88" i="15"/>
  <c r="W88" i="15"/>
  <c r="S88" i="15"/>
  <c r="Y86" i="15"/>
  <c r="U86" i="15"/>
  <c r="Z85" i="15"/>
  <c r="V85" i="15"/>
  <c r="X83" i="15"/>
  <c r="X81" i="15"/>
  <c r="AA80" i="15"/>
  <c r="W80" i="15"/>
  <c r="S80" i="15"/>
  <c r="Y78" i="15"/>
  <c r="U78" i="15"/>
  <c r="AA76" i="15"/>
  <c r="W76" i="15"/>
  <c r="S76" i="15"/>
  <c r="Y74" i="15"/>
  <c r="S74" i="15"/>
  <c r="X73" i="15"/>
  <c r="T73" i="15"/>
  <c r="Y72" i="15"/>
  <c r="U72" i="15"/>
  <c r="Z71" i="15"/>
  <c r="V71" i="15"/>
  <c r="Y68" i="15"/>
  <c r="U68" i="15"/>
  <c r="AA66" i="15"/>
  <c r="W66" i="15"/>
  <c r="S66" i="15"/>
  <c r="X65" i="15"/>
  <c r="T65" i="15"/>
  <c r="X61" i="15"/>
  <c r="T61" i="15"/>
  <c r="Y60" i="15"/>
  <c r="U60" i="15"/>
  <c r="Z59" i="15"/>
  <c r="V59" i="15"/>
  <c r="Y56" i="15"/>
  <c r="U56" i="15"/>
  <c r="AA54" i="15"/>
  <c r="W54" i="15"/>
  <c r="S54" i="15"/>
  <c r="Y52" i="15"/>
  <c r="U52" i="15"/>
  <c r="AA50" i="15"/>
  <c r="W50" i="15"/>
  <c r="S50" i="15"/>
  <c r="X49" i="15"/>
  <c r="T49" i="15"/>
  <c r="Y48" i="15"/>
  <c r="U48" i="15"/>
  <c r="Z47" i="15"/>
  <c r="V47" i="15"/>
  <c r="X45" i="15"/>
  <c r="T45" i="15"/>
  <c r="AA42" i="15"/>
  <c r="W42" i="15"/>
  <c r="Y97" i="15"/>
  <c r="U97" i="15"/>
  <c r="AA95" i="15"/>
  <c r="W95" i="15"/>
  <c r="S95" i="15"/>
  <c r="Y93" i="15"/>
  <c r="U93" i="15"/>
  <c r="Z92" i="15"/>
  <c r="V92" i="15"/>
  <c r="X90" i="15"/>
  <c r="T90" i="15"/>
  <c r="Z88" i="15"/>
  <c r="V88" i="15"/>
  <c r="X86" i="15"/>
  <c r="T86" i="15"/>
  <c r="Y85" i="15"/>
  <c r="U85" i="15"/>
  <c r="AA83" i="15"/>
  <c r="W83" i="15"/>
  <c r="S83" i="15"/>
  <c r="Y81" i="15"/>
  <c r="U81" i="15"/>
  <c r="Z80" i="15"/>
  <c r="V80" i="15"/>
  <c r="X78" i="15"/>
  <c r="T78" i="15"/>
  <c r="Z76" i="15"/>
  <c r="V76" i="15"/>
  <c r="X74" i="15"/>
  <c r="T74" i="15"/>
  <c r="Y73" i="15"/>
  <c r="U73" i="15"/>
  <c r="Z72" i="15"/>
  <c r="V72" i="15"/>
  <c r="AA71" i="15"/>
  <c r="W71" i="15"/>
  <c r="S71" i="15"/>
  <c r="Z68" i="15"/>
  <c r="V68" i="15"/>
  <c r="X66" i="15"/>
  <c r="T66" i="15"/>
  <c r="Y65" i="15"/>
  <c r="U65" i="15"/>
  <c r="Y61" i="15"/>
  <c r="U61" i="15"/>
  <c r="Z60" i="15"/>
  <c r="V60" i="15"/>
  <c r="AA59" i="15"/>
  <c r="W59" i="15"/>
  <c r="S59" i="15"/>
  <c r="Z56" i="15"/>
  <c r="V56" i="15"/>
  <c r="X54" i="15"/>
  <c r="T54" i="15"/>
  <c r="Z52" i="15"/>
  <c r="V52" i="15"/>
  <c r="X50" i="15"/>
  <c r="T50" i="15"/>
  <c r="Y49" i="15"/>
  <c r="U49" i="15"/>
  <c r="Z48" i="15"/>
  <c r="V48" i="15"/>
  <c r="S42" i="15"/>
  <c r="Y40" i="15"/>
  <c r="U40" i="15"/>
  <c r="Z39" i="15"/>
  <c r="V39" i="15"/>
  <c r="AA38" i="15"/>
  <c r="W38" i="15"/>
  <c r="S38" i="15"/>
  <c r="Y36" i="15"/>
  <c r="U36" i="15"/>
  <c r="Z35" i="15"/>
  <c r="V35" i="15"/>
  <c r="Y28" i="15"/>
  <c r="U28" i="15"/>
  <c r="AA26" i="15"/>
  <c r="W26" i="15"/>
  <c r="S26" i="15"/>
  <c r="X25" i="15"/>
  <c r="T25" i="15"/>
  <c r="Z23" i="15"/>
  <c r="V23" i="15"/>
  <c r="AA22" i="15"/>
  <c r="W22" i="15"/>
  <c r="S22" i="15"/>
  <c r="X21" i="15"/>
  <c r="T21" i="15"/>
  <c r="Y20" i="15"/>
  <c r="U20" i="15"/>
  <c r="Y14" i="15"/>
  <c r="U14" i="15"/>
  <c r="Z13" i="15"/>
  <c r="V13" i="15"/>
  <c r="Z9" i="15"/>
  <c r="V9" i="15"/>
  <c r="AA8" i="15"/>
  <c r="W8" i="15"/>
  <c r="S8" i="15"/>
  <c r="X7" i="15"/>
  <c r="T7" i="15"/>
  <c r="Y47" i="15"/>
  <c r="U47" i="15"/>
  <c r="AA45" i="15"/>
  <c r="W45" i="15"/>
  <c r="S45" i="15"/>
  <c r="Z42" i="15"/>
  <c r="V42" i="15"/>
  <c r="X40" i="15"/>
  <c r="T40" i="15"/>
  <c r="Y39" i="15"/>
  <c r="U39" i="15"/>
  <c r="Z38" i="15"/>
  <c r="V38" i="15"/>
  <c r="X36" i="15"/>
  <c r="T36" i="15"/>
  <c r="Y35" i="15"/>
  <c r="U35" i="15"/>
  <c r="X28" i="15"/>
  <c r="T28" i="15"/>
  <c r="Z26" i="15"/>
  <c r="V26" i="15"/>
  <c r="AA25" i="15"/>
  <c r="W25" i="15"/>
  <c r="S25" i="15"/>
  <c r="Y23" i="15"/>
  <c r="U23" i="15"/>
  <c r="Z22" i="15"/>
  <c r="V22" i="15"/>
  <c r="AA21" i="15"/>
  <c r="W21" i="15"/>
  <c r="S21" i="15"/>
  <c r="X20" i="15"/>
  <c r="T20" i="15"/>
  <c r="Z14" i="15"/>
  <c r="V14" i="15"/>
  <c r="AA13" i="15"/>
  <c r="W13" i="15"/>
  <c r="S13" i="15"/>
  <c r="AA9" i="15"/>
  <c r="W9" i="15"/>
  <c r="S9" i="15"/>
  <c r="X8" i="15"/>
  <c r="T8" i="15"/>
  <c r="Y7" i="15"/>
  <c r="U7" i="15"/>
  <c r="V97" i="15"/>
  <c r="T83" i="15"/>
  <c r="V81" i="15"/>
  <c r="Z97" i="15"/>
  <c r="T97" i="15"/>
  <c r="Z95" i="15"/>
  <c r="V95" i="15"/>
  <c r="X93" i="15"/>
  <c r="T93" i="15"/>
  <c r="Y92" i="15"/>
  <c r="U92" i="15"/>
  <c r="AA90" i="15"/>
  <c r="W90" i="15"/>
  <c r="S90" i="15"/>
  <c r="Y88" i="15"/>
  <c r="U88" i="15"/>
  <c r="AA86" i="15"/>
  <c r="W86" i="15"/>
  <c r="S86" i="15"/>
  <c r="X85" i="15"/>
  <c r="T85" i="15"/>
  <c r="Z83" i="15"/>
  <c r="V83" i="15"/>
  <c r="Z81" i="15"/>
  <c r="T81" i="15"/>
  <c r="Y80" i="15"/>
  <c r="U80" i="15"/>
  <c r="AA78" i="15"/>
  <c r="W78" i="15"/>
  <c r="S78" i="15"/>
  <c r="Y76" i="15"/>
  <c r="U76" i="15"/>
  <c r="AA74" i="15"/>
  <c r="W74" i="15"/>
  <c r="Z73" i="15"/>
  <c r="V73" i="15"/>
  <c r="AA72" i="15"/>
  <c r="W72" i="15"/>
  <c r="S72" i="15"/>
  <c r="X71" i="15"/>
  <c r="T71" i="15"/>
  <c r="AA68" i="15"/>
  <c r="W68" i="15"/>
  <c r="S68" i="15"/>
  <c r="Y66" i="15"/>
  <c r="U66" i="15"/>
  <c r="Z65" i="15"/>
  <c r="V65" i="15"/>
  <c r="Z61" i="15"/>
  <c r="V61" i="15"/>
  <c r="AA60" i="15"/>
  <c r="W60" i="15"/>
  <c r="S60" i="15"/>
  <c r="X59" i="15"/>
  <c r="T59" i="15"/>
  <c r="AA56" i="15"/>
  <c r="W56" i="15"/>
  <c r="S56" i="15"/>
  <c r="Y54" i="15"/>
  <c r="U54" i="15"/>
  <c r="AA52" i="15"/>
  <c r="W52" i="15"/>
  <c r="S52" i="15"/>
  <c r="Y50" i="15"/>
  <c r="U50" i="15"/>
  <c r="Z49" i="15"/>
  <c r="V49" i="15"/>
  <c r="AA48" i="15"/>
  <c r="W48" i="15"/>
  <c r="S48" i="15"/>
  <c r="X47" i="15"/>
  <c r="T47" i="15"/>
  <c r="Z45" i="15"/>
  <c r="V45" i="15"/>
  <c r="Y42" i="15"/>
  <c r="U42" i="15"/>
  <c r="AA97" i="15"/>
  <c r="W97" i="15"/>
  <c r="Y95" i="15"/>
  <c r="AA93" i="15"/>
  <c r="W93" i="15"/>
  <c r="X92" i="15"/>
  <c r="Z90" i="15"/>
  <c r="X88" i="15"/>
  <c r="Z86" i="15"/>
  <c r="AA85" i="15"/>
  <c r="W85" i="15"/>
  <c r="Y83" i="15"/>
  <c r="U83" i="15"/>
  <c r="AA81" i="15"/>
  <c r="W81" i="15"/>
  <c r="S81" i="15"/>
  <c r="X80" i="15"/>
  <c r="Z78" i="15"/>
  <c r="X76" i="15"/>
  <c r="Z74" i="15"/>
  <c r="AA73" i="15"/>
  <c r="W73" i="15"/>
  <c r="X72" i="15"/>
  <c r="Y71" i="15"/>
  <c r="X68" i="15"/>
  <c r="Z66" i="15"/>
  <c r="AA65" i="15"/>
  <c r="W65" i="15"/>
  <c r="AA61" i="15"/>
  <c r="W61" i="15"/>
  <c r="X60" i="15"/>
  <c r="Y59" i="15"/>
  <c r="X56" i="15"/>
  <c r="Z54" i="15"/>
  <c r="X52" i="15"/>
  <c r="Z50" i="15"/>
  <c r="AA49" i="15"/>
  <c r="W49" i="15"/>
  <c r="X48" i="15"/>
  <c r="AA40" i="15"/>
  <c r="W40" i="15"/>
  <c r="S40" i="15"/>
  <c r="X39" i="15"/>
  <c r="T39" i="15"/>
  <c r="Y38" i="15"/>
  <c r="U38" i="15"/>
  <c r="AA36" i="15"/>
  <c r="W36" i="15"/>
  <c r="S36" i="15"/>
  <c r="X35" i="15"/>
  <c r="T35" i="15"/>
  <c r="AA28" i="15"/>
  <c r="W28" i="15"/>
  <c r="S28" i="15"/>
  <c r="Y26" i="15"/>
  <c r="U26" i="15"/>
  <c r="Z25" i="15"/>
  <c r="V25" i="15"/>
  <c r="X23" i="15"/>
  <c r="T23" i="15"/>
  <c r="Y22" i="15"/>
  <c r="U22" i="15"/>
  <c r="Z21" i="15"/>
  <c r="V21" i="15"/>
  <c r="AA20" i="15"/>
  <c r="W20" i="15"/>
  <c r="S20" i="15"/>
  <c r="AA14" i="15"/>
  <c r="W14" i="15"/>
  <c r="S14" i="15"/>
  <c r="X13" i="15"/>
  <c r="T13" i="15"/>
  <c r="X9" i="15"/>
  <c r="T9" i="15"/>
  <c r="Y8" i="15"/>
  <c r="U8" i="15"/>
  <c r="Z7" i="15"/>
  <c r="V7" i="15"/>
  <c r="AA47" i="15"/>
  <c r="W47" i="15"/>
  <c r="Y45" i="15"/>
  <c r="X42" i="15"/>
  <c r="Z40" i="15"/>
  <c r="AA39" i="15"/>
  <c r="W39" i="15"/>
  <c r="X38" i="15"/>
  <c r="Z36" i="15"/>
  <c r="AA35" i="15"/>
  <c r="W35" i="15"/>
  <c r="Z28" i="15"/>
  <c r="V28" i="15"/>
  <c r="X26" i="15"/>
  <c r="Y25" i="15"/>
  <c r="AA23" i="15"/>
  <c r="W23" i="15"/>
  <c r="X22" i="15"/>
  <c r="T22" i="15"/>
  <c r="Y21" i="15"/>
  <c r="Z20" i="15"/>
  <c r="X14" i="15"/>
  <c r="T14" i="15"/>
  <c r="Y13" i="15"/>
  <c r="Y9" i="15"/>
  <c r="Z8" i="15"/>
  <c r="AA7" i="15"/>
  <c r="W7" i="15"/>
  <c r="R42" i="15"/>
  <c r="R7" i="15"/>
  <c r="R48" i="15"/>
  <c r="R71" i="15"/>
  <c r="R9" i="15"/>
  <c r="R50" i="15"/>
  <c r="R20" i="15"/>
  <c r="R85" i="15"/>
  <c r="R47" i="15"/>
  <c r="R21" i="15"/>
  <c r="R61" i="15"/>
  <c r="R52" i="15"/>
  <c r="R78" i="15"/>
  <c r="R95" i="15"/>
  <c r="F46" i="15"/>
  <c r="F47" i="15"/>
  <c r="F75" i="15"/>
  <c r="R38" i="15"/>
  <c r="R92" i="15"/>
  <c r="R39" i="15"/>
  <c r="R45" i="15"/>
  <c r="R26" i="15"/>
  <c r="R97" i="15"/>
  <c r="F86" i="15"/>
  <c r="F92" i="15"/>
  <c r="F24" i="15"/>
  <c r="C174" i="14"/>
  <c r="C122" i="14"/>
  <c r="C188" i="14"/>
  <c r="C89" i="14"/>
  <c r="F78" i="15"/>
  <c r="F84" i="15"/>
  <c r="C197" i="14"/>
  <c r="C134" i="14"/>
  <c r="C148" i="14"/>
  <c r="C140" i="14"/>
  <c r="C91" i="14"/>
  <c r="C75" i="14"/>
  <c r="C10" i="14"/>
  <c r="C97" i="14"/>
  <c r="C158" i="14"/>
  <c r="C105" i="14"/>
  <c r="C106" i="14"/>
  <c r="C116" i="14"/>
  <c r="C39" i="14"/>
  <c r="C6" i="14"/>
  <c r="C73" i="14"/>
  <c r="C110" i="14"/>
  <c r="C59" i="14"/>
  <c r="C165" i="14"/>
  <c r="C108" i="14"/>
  <c r="C28" i="14"/>
  <c r="C65" i="14"/>
  <c r="C94" i="14"/>
  <c r="C48" i="14"/>
  <c r="C192" i="14"/>
  <c r="C171" i="14"/>
  <c r="C84" i="14"/>
  <c r="C194" i="14"/>
  <c r="C4" i="14"/>
  <c r="C41" i="14"/>
  <c r="C51" i="14"/>
  <c r="C16" i="14"/>
  <c r="C133" i="14"/>
  <c r="C76" i="14"/>
  <c r="C178" i="14"/>
  <c r="C33" i="14"/>
  <c r="C40" i="14"/>
  <c r="C143" i="14"/>
  <c r="C142" i="14"/>
  <c r="C82" i="14"/>
  <c r="C109" i="14"/>
  <c r="C182" i="14"/>
  <c r="C130" i="14"/>
  <c r="C167" i="14"/>
  <c r="C9" i="14"/>
  <c r="C8" i="14"/>
  <c r="C20" i="14"/>
  <c r="C101" i="14"/>
  <c r="C166" i="14"/>
  <c r="C54" i="14"/>
  <c r="C200" i="14"/>
  <c r="C195" i="14"/>
  <c r="C135" i="14"/>
  <c r="C179" i="14"/>
  <c r="C77" i="14"/>
  <c r="C118" i="14"/>
  <c r="C66" i="14"/>
  <c r="C176" i="14"/>
  <c r="C147" i="14"/>
  <c r="C15" i="14"/>
  <c r="C69" i="14"/>
  <c r="C102" i="14"/>
  <c r="C175" i="14"/>
  <c r="C168" i="14"/>
  <c r="C131" i="14"/>
  <c r="C125" i="14"/>
  <c r="C90" i="14"/>
  <c r="C45" i="14"/>
  <c r="C56" i="14"/>
  <c r="C22" i="14"/>
  <c r="C201" i="14"/>
  <c r="C144" i="14"/>
  <c r="C83" i="14"/>
  <c r="C199" i="14"/>
  <c r="C37" i="14"/>
  <c r="C46" i="14"/>
  <c r="C193" i="14"/>
  <c r="C136" i="14"/>
  <c r="C67" i="14"/>
  <c r="C93" i="14"/>
  <c r="C119" i="14"/>
  <c r="C13" i="14"/>
  <c r="C14" i="14"/>
  <c r="C42" i="14"/>
  <c r="C169" i="14"/>
  <c r="C112" i="14"/>
  <c r="C34" i="14"/>
  <c r="C114" i="14"/>
  <c r="C5" i="14"/>
  <c r="C3" i="14"/>
  <c r="C161" i="14"/>
  <c r="C104" i="14"/>
  <c r="C23" i="14"/>
  <c r="C61" i="14"/>
  <c r="C85" i="14"/>
  <c r="C180" i="14"/>
  <c r="C155" i="14"/>
  <c r="C36" i="14"/>
  <c r="C137" i="14"/>
  <c r="C80" i="14"/>
  <c r="C186" i="14"/>
  <c r="C11" i="14"/>
  <c r="C172" i="14"/>
  <c r="C139" i="14"/>
  <c r="C129" i="14"/>
  <c r="C72" i="14"/>
  <c r="C170" i="14"/>
  <c r="C183" i="14"/>
  <c r="C196" i="14"/>
  <c r="C25" i="14"/>
  <c r="C30" i="14"/>
  <c r="C127" i="14"/>
  <c r="C21" i="14"/>
  <c r="C24" i="14"/>
  <c r="C95" i="14"/>
  <c r="C87" i="14"/>
  <c r="C189" i="14"/>
  <c r="C160" i="14"/>
  <c r="C115" i="14"/>
  <c r="C79" i="14"/>
  <c r="C156" i="14"/>
  <c r="C107" i="14"/>
  <c r="C52" i="14"/>
  <c r="C157" i="14"/>
  <c r="C185" i="14"/>
  <c r="C128" i="14"/>
  <c r="C55" i="14"/>
  <c r="C181" i="14"/>
  <c r="C124" i="14"/>
  <c r="C50" i="14"/>
  <c r="C47" i="14"/>
  <c r="C113" i="14"/>
  <c r="C120" i="14"/>
  <c r="C62" i="14"/>
  <c r="C44" i="14"/>
  <c r="C27" i="14"/>
  <c r="C71" i="14"/>
  <c r="C151" i="14"/>
  <c r="C98" i="14"/>
  <c r="C81" i="14"/>
  <c r="C100" i="14"/>
  <c r="C35" i="14"/>
  <c r="C18" i="14"/>
  <c r="C159" i="14"/>
  <c r="C26" i="14"/>
  <c r="C162" i="14"/>
  <c r="F6" i="15"/>
  <c r="C49" i="14"/>
  <c r="C88" i="14"/>
  <c r="C19" i="14"/>
  <c r="C202" i="14"/>
  <c r="C63" i="14"/>
  <c r="C68" i="14"/>
  <c r="C164" i="14"/>
  <c r="C187" i="14"/>
  <c r="C111" i="14"/>
  <c r="C184" i="14"/>
  <c r="C190" i="14"/>
  <c r="C163" i="14"/>
  <c r="C138" i="14"/>
  <c r="C58" i="14"/>
  <c r="C177" i="14"/>
  <c r="C152" i="14"/>
  <c r="C126" i="14"/>
  <c r="C99" i="14"/>
  <c r="C74" i="14"/>
  <c r="C31" i="14"/>
  <c r="C150" i="14"/>
  <c r="C145" i="14"/>
  <c r="C132" i="14"/>
  <c r="C86" i="14"/>
  <c r="C60" i="14"/>
  <c r="C43" i="14"/>
  <c r="C103" i="14"/>
  <c r="C17" i="14"/>
  <c r="C123" i="14"/>
  <c r="C153" i="14"/>
  <c r="C96" i="14"/>
  <c r="C12" i="14"/>
  <c r="C149" i="14"/>
  <c r="C92" i="14"/>
  <c r="C7" i="14"/>
  <c r="C141" i="14"/>
  <c r="C121" i="14"/>
  <c r="C64" i="14"/>
  <c r="C154" i="14"/>
  <c r="C117" i="14"/>
  <c r="C198" i="14"/>
  <c r="C146" i="14"/>
  <c r="C173" i="14"/>
  <c r="AC94" i="15"/>
  <c r="C191" i="14"/>
  <c r="C29" i="14"/>
  <c r="C57" i="14"/>
  <c r="C78" i="14"/>
  <c r="C38" i="14"/>
  <c r="C53" i="14"/>
  <c r="C70" i="14"/>
  <c r="C32" i="14"/>
  <c r="Y8" i="16"/>
  <c r="Y11" i="16"/>
  <c r="Y5" i="16"/>
  <c r="Y6" i="16"/>
  <c r="AC2" i="15" l="1"/>
  <c r="O26" i="7"/>
  <c r="P26" i="7" s="1"/>
  <c r="Q26" i="7"/>
  <c r="D26" i="7"/>
  <c r="I74" i="14" s="1"/>
  <c r="I59" i="14" l="1"/>
  <c r="I102" i="14"/>
  <c r="I155" i="14"/>
  <c r="I94" i="14"/>
  <c r="I82" i="14"/>
  <c r="I137" i="14"/>
  <c r="I45" i="14"/>
  <c r="I24" i="14"/>
  <c r="I154" i="14"/>
  <c r="I188" i="14"/>
  <c r="I149" i="14"/>
  <c r="I36" i="14"/>
  <c r="I105" i="14"/>
  <c r="I64" i="14"/>
  <c r="I4" i="14"/>
  <c r="I144" i="14"/>
  <c r="I46" i="14"/>
  <c r="I88" i="14"/>
  <c r="I200" i="14"/>
  <c r="I124" i="14"/>
  <c r="I78" i="14"/>
  <c r="I38" i="14"/>
  <c r="I26" i="14"/>
  <c r="I199" i="14"/>
  <c r="I17" i="14"/>
  <c r="I197" i="14"/>
  <c r="I61" i="14"/>
  <c r="I67" i="14"/>
  <c r="I168" i="14"/>
  <c r="I196" i="14"/>
  <c r="I98" i="14"/>
  <c r="I202" i="14"/>
  <c r="I54" i="14"/>
  <c r="I134" i="14"/>
  <c r="I110" i="14"/>
  <c r="I7" i="14"/>
  <c r="I142" i="14"/>
  <c r="I30" i="14"/>
  <c r="I31" i="14"/>
  <c r="I185" i="14"/>
  <c r="I130" i="14"/>
  <c r="I182" i="14"/>
  <c r="I92" i="14"/>
  <c r="I81" i="14"/>
  <c r="I139" i="14"/>
  <c r="I23" i="14"/>
  <c r="I156" i="14"/>
  <c r="I129" i="14"/>
  <c r="I131" i="14"/>
  <c r="I101" i="14"/>
  <c r="I167" i="14"/>
  <c r="I12" i="14"/>
  <c r="I115" i="14"/>
  <c r="I86" i="14"/>
  <c r="I91" i="14"/>
  <c r="I5" i="14"/>
  <c r="I116" i="14"/>
  <c r="I89" i="14"/>
  <c r="I153" i="14"/>
  <c r="I14" i="14"/>
  <c r="I145" i="14"/>
  <c r="I83" i="14"/>
  <c r="I194" i="14"/>
  <c r="I180" i="14"/>
  <c r="I39" i="14"/>
  <c r="I177" i="14"/>
  <c r="I138" i="14"/>
  <c r="I42" i="14"/>
  <c r="I9" i="14"/>
  <c r="I184" i="14"/>
  <c r="I125" i="14"/>
  <c r="I187" i="14"/>
  <c r="I112" i="14"/>
  <c r="I191" i="14"/>
  <c r="I6" i="14"/>
  <c r="I75" i="14"/>
  <c r="I164" i="14"/>
  <c r="I111" i="14"/>
  <c r="I198" i="14"/>
  <c r="I162" i="14"/>
  <c r="I128" i="14"/>
  <c r="I161" i="14"/>
  <c r="I117" i="14"/>
  <c r="I76" i="14"/>
  <c r="I37" i="14"/>
  <c r="I152" i="14"/>
  <c r="I173" i="14"/>
  <c r="I85" i="14"/>
  <c r="I189" i="14"/>
  <c r="I87" i="14"/>
  <c r="I11" i="14"/>
  <c r="I169" i="14"/>
  <c r="I113" i="14"/>
  <c r="I29" i="14"/>
  <c r="I143" i="14"/>
  <c r="I163" i="14"/>
  <c r="I56" i="14"/>
  <c r="I201" i="14"/>
  <c r="I183" i="14"/>
  <c r="I107" i="14"/>
  <c r="I80" i="14"/>
  <c r="I49" i="14"/>
  <c r="I55" i="14"/>
  <c r="I70" i="14"/>
  <c r="I99" i="14"/>
  <c r="I20" i="14"/>
  <c r="I171" i="14"/>
  <c r="I148" i="14"/>
  <c r="I84" i="14"/>
  <c r="I186" i="14"/>
  <c r="I133" i="14"/>
  <c r="I58" i="14"/>
  <c r="I165" i="14"/>
  <c r="I175" i="14"/>
  <c r="I69" i="14"/>
  <c r="I27" i="14"/>
  <c r="I34" i="14"/>
  <c r="I13" i="14"/>
  <c r="I141" i="14"/>
  <c r="I122" i="14"/>
  <c r="I179" i="14"/>
  <c r="I193" i="14"/>
  <c r="I28" i="14"/>
  <c r="I157" i="14"/>
  <c r="I33" i="14"/>
  <c r="I178" i="14"/>
  <c r="I40" i="14"/>
  <c r="I103" i="14"/>
  <c r="I172" i="14"/>
  <c r="I53" i="14"/>
  <c r="I43" i="14"/>
  <c r="I146" i="14"/>
  <c r="I65" i="14"/>
  <c r="I68" i="14"/>
  <c r="I158" i="14"/>
  <c r="I60" i="14"/>
  <c r="I174" i="14"/>
  <c r="I170" i="14"/>
  <c r="I22" i="14"/>
  <c r="I25" i="14"/>
  <c r="I47" i="14"/>
  <c r="I79" i="14"/>
  <c r="I90" i="14"/>
  <c r="I109" i="14"/>
  <c r="I195" i="14"/>
  <c r="I66" i="14"/>
  <c r="I63" i="14"/>
  <c r="I166" i="14"/>
  <c r="I72" i="14"/>
  <c r="I150" i="14"/>
  <c r="I181" i="14"/>
  <c r="I32" i="14"/>
  <c r="I41" i="14"/>
  <c r="I106" i="14"/>
  <c r="I57" i="14"/>
  <c r="I18" i="14"/>
  <c r="I52" i="14"/>
  <c r="I44" i="14"/>
  <c r="I100" i="14"/>
  <c r="I190" i="14"/>
  <c r="I35" i="14"/>
  <c r="I95" i="14"/>
  <c r="I16" i="14"/>
  <c r="I3" i="14"/>
  <c r="I160" i="14"/>
  <c r="I118" i="14"/>
  <c r="I126" i="14"/>
  <c r="I136" i="14"/>
  <c r="I51" i="14"/>
  <c r="I176" i="14"/>
  <c r="I159" i="14"/>
  <c r="I151" i="14"/>
  <c r="I192" i="14"/>
  <c r="I48" i="14"/>
  <c r="I140" i="14"/>
  <c r="I8" i="14"/>
  <c r="I73" i="14"/>
  <c r="I135" i="14"/>
  <c r="I10" i="14"/>
  <c r="I96" i="14"/>
  <c r="I77" i="14"/>
  <c r="I119" i="14"/>
  <c r="I93" i="14"/>
  <c r="I104" i="14"/>
  <c r="I127" i="14"/>
  <c r="I132" i="14"/>
  <c r="I15" i="14"/>
  <c r="I97" i="14"/>
  <c r="I62" i="14"/>
  <c r="I147" i="14"/>
  <c r="I50" i="14"/>
  <c r="I120" i="14"/>
  <c r="I108" i="14"/>
  <c r="I71" i="14"/>
  <c r="I21" i="14"/>
  <c r="I19" i="14"/>
  <c r="I121" i="14"/>
  <c r="I123" i="14"/>
  <c r="I114" i="14"/>
</calcChain>
</file>

<file path=xl/sharedStrings.xml><?xml version="1.0" encoding="utf-8"?>
<sst xmlns="http://schemas.openxmlformats.org/spreadsheetml/2006/main" count="1133" uniqueCount="365">
  <si>
    <t>Pořadí</t>
  </si>
  <si>
    <t xml:space="preserve">Flotila  </t>
  </si>
  <si>
    <t>Regata Laguna</t>
  </si>
  <si>
    <t>Loď</t>
  </si>
  <si>
    <t xml:space="preserve"> SP pohár body celkem</t>
  </si>
  <si>
    <t>OPEN</t>
  </si>
  <si>
    <t>RACER CRUISER</t>
  </si>
  <si>
    <t>CRUISER LEHKÝ</t>
  </si>
  <si>
    <t>CRUISER TĚŽKÝ</t>
  </si>
  <si>
    <t>Trucregata</t>
  </si>
  <si>
    <t>TOTAL</t>
  </si>
  <si>
    <t>Počet nezapočítaných výsledků</t>
  </si>
  <si>
    <t>Nezapočítané výsledky</t>
  </si>
  <si>
    <t>MARBO</t>
  </si>
  <si>
    <t>USYS</t>
  </si>
  <si>
    <t>ALTEA</t>
  </si>
  <si>
    <t>PIPPI</t>
  </si>
  <si>
    <t>PERFORMANCE</t>
  </si>
  <si>
    <t>SANTA</t>
  </si>
  <si>
    <t>JAEL</t>
  </si>
  <si>
    <t>VLČÍ TLAPA</t>
  </si>
  <si>
    <t>JUPÍ IV</t>
  </si>
  <si>
    <t>ANABELA</t>
  </si>
  <si>
    <t>MOGLI</t>
  </si>
  <si>
    <t>VRABČÁK RENNY</t>
  </si>
  <si>
    <t>TARA</t>
  </si>
  <si>
    <t>CÁCORKA</t>
  </si>
  <si>
    <t>CELSIO</t>
  </si>
  <si>
    <t>MASSACRA II</t>
  </si>
  <si>
    <t>BLUE PETER</t>
  </si>
  <si>
    <t>ČERVENÝ TRIMARAN</t>
  </si>
  <si>
    <t>3
Racer Cruiser</t>
  </si>
  <si>
    <t>4
Lehký Cruiser</t>
  </si>
  <si>
    <t>KATEGORIE
                        BODY</t>
  </si>
  <si>
    <t>Celkové pořadí</t>
  </si>
  <si>
    <t>BARAKA</t>
  </si>
  <si>
    <t>PELIKÁN</t>
  </si>
  <si>
    <t>TOTAL II</t>
  </si>
  <si>
    <t>LILITA</t>
  </si>
  <si>
    <t>LAZY DAYS</t>
  </si>
  <si>
    <t>VEGA</t>
  </si>
  <si>
    <t>CANNETE</t>
  </si>
  <si>
    <t>SMOKE ON THE WATER</t>
  </si>
  <si>
    <t>SKYLLA</t>
  </si>
  <si>
    <t>VIVA</t>
  </si>
  <si>
    <t>UNDER-CONSTRUCTION</t>
  </si>
  <si>
    <t>MARITANA</t>
  </si>
  <si>
    <t>SUMMER WIND</t>
  </si>
  <si>
    <t>LUTAS</t>
  </si>
  <si>
    <t>ANTINOA</t>
  </si>
  <si>
    <t>ASTARTÉ</t>
  </si>
  <si>
    <t>MOANA</t>
  </si>
  <si>
    <t>PANNA COTTA</t>
  </si>
  <si>
    <t>km</t>
  </si>
  <si>
    <t>ATLANTIS</t>
  </si>
  <si>
    <t>ASTON</t>
  </si>
  <si>
    <t>HAI AU</t>
  </si>
  <si>
    <t>SANDPIPER</t>
  </si>
  <si>
    <t>BOUŘLIVÁK</t>
  </si>
  <si>
    <t>ORA</t>
  </si>
  <si>
    <t>CHVILKA</t>
  </si>
  <si>
    <t>GIANT SEA FISH</t>
  </si>
  <si>
    <t>BON VOYAGE</t>
  </si>
  <si>
    <t>ALINE</t>
  </si>
  <si>
    <t>HEIDI</t>
  </si>
  <si>
    <t>KLAUDIE</t>
  </si>
  <si>
    <t>Vánoční regata</t>
  </si>
  <si>
    <t>Modrá stuha Slap</t>
  </si>
  <si>
    <t>Klub</t>
  </si>
  <si>
    <t>JKK</t>
  </si>
  <si>
    <t>YCKP</t>
  </si>
  <si>
    <t>NAŠE ZÁTOKA</t>
  </si>
  <si>
    <t>MODRÁ LODĚNICE</t>
  </si>
  <si>
    <t>ATLANTIDA</t>
  </si>
  <si>
    <t>TATRAN</t>
  </si>
  <si>
    <t>SLAPYMARINE</t>
  </si>
  <si>
    <t>ŽUPANOVICE</t>
  </si>
  <si>
    <t>-</t>
  </si>
  <si>
    <t>JOY</t>
  </si>
  <si>
    <t>VIKTORIA</t>
  </si>
  <si>
    <t>LADY KATE</t>
  </si>
  <si>
    <t>ALCAT</t>
  </si>
  <si>
    <t>KOBYLNÍKY</t>
  </si>
  <si>
    <t>RAM</t>
  </si>
  <si>
    <t>WARATAH</t>
  </si>
  <si>
    <t>KANALOA</t>
  </si>
  <si>
    <t>VIVIANNE</t>
  </si>
  <si>
    <t>AMAZONKA</t>
  </si>
  <si>
    <t>Flotila</t>
  </si>
  <si>
    <t>Flotila II</t>
  </si>
  <si>
    <t>Koeficient II</t>
  </si>
  <si>
    <t>Koeficient I</t>
  </si>
  <si>
    <t>BOHEMIA</t>
  </si>
  <si>
    <t>FINN</t>
  </si>
  <si>
    <t>Počet závodů</t>
  </si>
  <si>
    <t>x</t>
  </si>
  <si>
    <t>xx</t>
  </si>
  <si>
    <t>Count of Loď</t>
  </si>
  <si>
    <t>Values</t>
  </si>
  <si>
    <t>Sum of Počet závodů</t>
  </si>
  <si>
    <t>PODÍL NA LODÍCH CELKEM</t>
  </si>
  <si>
    <t>POŘADÍ</t>
  </si>
  <si>
    <t>PODÍL NA UČASTNÍCÍCH CELKEM</t>
  </si>
  <si>
    <t>PODÍL ZÁVODÍCÍCH LODÍ V KLUBU</t>
  </si>
  <si>
    <t>PODÍL NA STARTECH CELKEM</t>
  </si>
  <si>
    <t>POČET STARTŮ NA ZÁVODÍCÍ LOĎ</t>
  </si>
  <si>
    <t>POČET STARTŮ NA LODĚ V KLUBU</t>
  </si>
  <si>
    <t>CELKEM BODŮ</t>
  </si>
  <si>
    <t>Koeficient III</t>
  </si>
  <si>
    <t>CLASSIK</t>
  </si>
  <si>
    <t>Celkem lodí v klubu</t>
  </si>
  <si>
    <t>Slunovrat</t>
  </si>
  <si>
    <t>CRUISER STŘEDNÍ</t>
  </si>
  <si>
    <t>6
Těžký Cruiser</t>
  </si>
  <si>
    <t>5
Střední Cruiser</t>
  </si>
  <si>
    <t>2
Open</t>
  </si>
  <si>
    <t>1
Závodní Speciály</t>
  </si>
  <si>
    <t>KAPR</t>
  </si>
  <si>
    <t>DION</t>
  </si>
  <si>
    <t>ALBATROS</t>
  </si>
  <si>
    <t>KOZELÍNA</t>
  </si>
  <si>
    <t>YACHT KLUB KOSOŘ</t>
  </si>
  <si>
    <t>FIRST LOVE</t>
  </si>
  <si>
    <t>YCCL</t>
  </si>
  <si>
    <t>ALL BLACK</t>
  </si>
  <si>
    <t>ROVÍNEK</t>
  </si>
  <si>
    <t>MÁŠA II.</t>
  </si>
  <si>
    <t>FÉNIX</t>
  </si>
  <si>
    <t>SATURN</t>
  </si>
  <si>
    <t>VIRGINIE</t>
  </si>
  <si>
    <t>TINA</t>
  </si>
  <si>
    <t>ALTER EGO</t>
  </si>
  <si>
    <t>PATRIA</t>
  </si>
  <si>
    <t>DIANA</t>
  </si>
  <si>
    <t>NOVÝ KNÍN</t>
  </si>
  <si>
    <t>BIENE</t>
  </si>
  <si>
    <t>HOLIDAY</t>
  </si>
  <si>
    <t>MARS</t>
  </si>
  <si>
    <t>NIAGARA</t>
  </si>
  <si>
    <t>URSUS</t>
  </si>
  <si>
    <t>COLUMBIA</t>
  </si>
  <si>
    <t>GRACE</t>
  </si>
  <si>
    <t>STARÁ PLAVBA</t>
  </si>
  <si>
    <t>PÍĎALKA</t>
  </si>
  <si>
    <t>TULÁK</t>
  </si>
  <si>
    <t>KORKORÁN</t>
  </si>
  <si>
    <t>RACER</t>
  </si>
  <si>
    <t>MANTA</t>
  </si>
  <si>
    <t>LOTUS</t>
  </si>
  <si>
    <t>SKIPPY</t>
  </si>
  <si>
    <t>XXX</t>
  </si>
  <si>
    <t>HELENA</t>
  </si>
  <si>
    <t>MEDUSA</t>
  </si>
  <si>
    <t>SALOME</t>
  </si>
  <si>
    <t>ADRIA</t>
  </si>
  <si>
    <t>SÁRA</t>
  </si>
  <si>
    <t>TYVADO</t>
  </si>
  <si>
    <t>FIALA SAILS</t>
  </si>
  <si>
    <t>FLYING FISH</t>
  </si>
  <si>
    <t>FUTURE</t>
  </si>
  <si>
    <t>WAYFARER</t>
  </si>
  <si>
    <t>XANTIPA</t>
  </si>
  <si>
    <t>ANDREIKA</t>
  </si>
  <si>
    <t>BLUE RENT</t>
  </si>
  <si>
    <t>MARIKA</t>
  </si>
  <si>
    <t>NOEMY</t>
  </si>
  <si>
    <t>ANITA</t>
  </si>
  <si>
    <t>BÁRA</t>
  </si>
  <si>
    <t>CETUS</t>
  </si>
  <si>
    <t>CONIE</t>
  </si>
  <si>
    <t>CRAZY JOHN</t>
  </si>
  <si>
    <t>ELEFTERIA</t>
  </si>
  <si>
    <t>GANDALF</t>
  </si>
  <si>
    <t>KOCÁBKA</t>
  </si>
  <si>
    <t>MIMI</t>
  </si>
  <si>
    <t>NIOBE</t>
  </si>
  <si>
    <t>WASAGA</t>
  </si>
  <si>
    <t>TENAKA</t>
  </si>
  <si>
    <t>SAGITTA (CL)</t>
  </si>
  <si>
    <t>ALYA</t>
  </si>
  <si>
    <t>DUHA</t>
  </si>
  <si>
    <t>GASPÉ</t>
  </si>
  <si>
    <t>LAMBRUSCO</t>
  </si>
  <si>
    <t>LUCIE</t>
  </si>
  <si>
    <t>MARTINI</t>
  </si>
  <si>
    <t>RUDOLF</t>
  </si>
  <si>
    <t>ALLEGRO</t>
  </si>
  <si>
    <t>AMARETO</t>
  </si>
  <si>
    <t>ANNA</t>
  </si>
  <si>
    <t>ARGAZA</t>
  </si>
  <si>
    <t>BARACUDA</t>
  </si>
  <si>
    <t>FLAIT</t>
  </si>
  <si>
    <t>FRIEDA</t>
  </si>
  <si>
    <t>HERCI 2</t>
  </si>
  <si>
    <t>INKA</t>
  </si>
  <si>
    <t>IRISH MIST</t>
  </si>
  <si>
    <t>JANOSCH</t>
  </si>
  <si>
    <t>JITKA</t>
  </si>
  <si>
    <t>MERILIN II</t>
  </si>
  <si>
    <t>NAUTICA</t>
  </si>
  <si>
    <t>NEPTUN</t>
  </si>
  <si>
    <t>PETREL</t>
  </si>
  <si>
    <t>TRAMP III.</t>
  </si>
  <si>
    <t>VIKTORIE</t>
  </si>
  <si>
    <t>ALFRÉD</t>
  </si>
  <si>
    <t>CALISTO</t>
  </si>
  <si>
    <t>CARAMELLA</t>
  </si>
  <si>
    <t>CARPE DIEM</t>
  </si>
  <si>
    <t>CLEA</t>
  </si>
  <si>
    <t>DON ELLIOT</t>
  </si>
  <si>
    <t>EL NINO</t>
  </si>
  <si>
    <t>ESSET II.</t>
  </si>
  <si>
    <t>FOR SAIL</t>
  </si>
  <si>
    <t>GERONIMO</t>
  </si>
  <si>
    <t>LEVIATHAN II.</t>
  </si>
  <si>
    <t>MARLIGOLD</t>
  </si>
  <si>
    <t>POTÁPKA</t>
  </si>
  <si>
    <t>SOTTORENTO</t>
  </si>
  <si>
    <t>SUERTE</t>
  </si>
  <si>
    <t>YACKY DOCK</t>
  </si>
  <si>
    <t>SAGGITA (CT)</t>
  </si>
  <si>
    <t>První vítr</t>
  </si>
  <si>
    <t>Slapseidon</t>
  </si>
  <si>
    <t>Poslední vítr</t>
  </si>
  <si>
    <t>Jméno</t>
  </si>
  <si>
    <t>Kategorie</t>
  </si>
  <si>
    <t>Kategorie II</t>
  </si>
  <si>
    <t>KLUB</t>
  </si>
  <si>
    <t>LEGENDE</t>
  </si>
  <si>
    <t>VICTORIE SCHRODER</t>
  </si>
  <si>
    <t>INSCHALLAH</t>
  </si>
  <si>
    <t>ALKA (O)</t>
  </si>
  <si>
    <t>PINTA (RC)</t>
  </si>
  <si>
    <t>ALKA (CL)</t>
  </si>
  <si>
    <t>PINTA (CL)</t>
  </si>
  <si>
    <t>LC DAVLE</t>
  </si>
  <si>
    <t>SONYA</t>
  </si>
  <si>
    <t>CARAVELLE</t>
  </si>
  <si>
    <t>LONGZDE PREMIUM</t>
  </si>
  <si>
    <t>CAREN</t>
  </si>
  <si>
    <t>CZECH MERMAID</t>
  </si>
  <si>
    <t>PUFFIN</t>
  </si>
  <si>
    <t>KATIE</t>
  </si>
  <si>
    <t>MARCO POLO</t>
  </si>
  <si>
    <t>MICHAELA</t>
  </si>
  <si>
    <t>SAMANTA</t>
  </si>
  <si>
    <t>RESCÁTOR</t>
  </si>
  <si>
    <t>NADA</t>
  </si>
  <si>
    <t>AFAIA</t>
  </si>
  <si>
    <t>LÍDA 2</t>
  </si>
  <si>
    <t>ELZA</t>
  </si>
  <si>
    <t>MADIGAN</t>
  </si>
  <si>
    <t>MERITARE</t>
  </si>
  <si>
    <t>JACQUELINE</t>
  </si>
  <si>
    <t>ALDEBARAN</t>
  </si>
  <si>
    <t>TEREZA</t>
  </si>
  <si>
    <t>POHODA</t>
  </si>
  <si>
    <t>ARZAGA</t>
  </si>
  <si>
    <t>SAMMA FLEUR</t>
  </si>
  <si>
    <t>BERTA</t>
  </si>
  <si>
    <t>SANTANA</t>
  </si>
  <si>
    <t>SHAKY SHARK</t>
  </si>
  <si>
    <t>CANDY</t>
  </si>
  <si>
    <t>BLACK MOON</t>
  </si>
  <si>
    <t>VITA</t>
  </si>
  <si>
    <t>GLORIA</t>
  </si>
  <si>
    <t>CRIN BLANC</t>
  </si>
  <si>
    <t>ORION</t>
  </si>
  <si>
    <t>TANGA-ROA</t>
  </si>
  <si>
    <t>BERNARDÝN</t>
  </si>
  <si>
    <t>EVE</t>
  </si>
  <si>
    <t>ALOA</t>
  </si>
  <si>
    <t>ANIMA NERA</t>
  </si>
  <si>
    <t>SHOEBILL</t>
  </si>
  <si>
    <t>ČYK</t>
  </si>
  <si>
    <t>KIRKÉ</t>
  </si>
  <si>
    <t>ILMATAR</t>
  </si>
  <si>
    <t>JANET</t>
  </si>
  <si>
    <t>SAYONARA</t>
  </si>
  <si>
    <t>ONA</t>
  </si>
  <si>
    <t>ENDIS</t>
  </si>
  <si>
    <t>STINGRAY</t>
  </si>
  <si>
    <t>ALBIN VEGA</t>
  </si>
  <si>
    <t>EVA</t>
  </si>
  <si>
    <t>4SEA</t>
  </si>
  <si>
    <t>JANE</t>
  </si>
  <si>
    <t>PANAREA</t>
  </si>
  <si>
    <t>KIAORA</t>
  </si>
  <si>
    <t>MALÁ SLADOVÁŘSKÁ</t>
  </si>
  <si>
    <t>SHEILA</t>
  </si>
  <si>
    <t>UNICORN</t>
  </si>
  <si>
    <t>COSTA NOSTRA</t>
  </si>
  <si>
    <t>THE BOSS</t>
  </si>
  <si>
    <t>RADIANCE</t>
  </si>
  <si>
    <t>CANALOA</t>
  </si>
  <si>
    <t>Celkový součet</t>
  </si>
  <si>
    <t xml:space="preserve"> 6 hodin s YCKP</t>
  </si>
  <si>
    <t>YC NOVÝ KNÍN</t>
  </si>
  <si>
    <t>DUCKLING</t>
  </si>
  <si>
    <t>FLYING FRIEND</t>
  </si>
  <si>
    <t>KOLOMBÍNA</t>
  </si>
  <si>
    <t>ATLANDIDA</t>
  </si>
  <si>
    <t>LAZY JACK</t>
  </si>
  <si>
    <t>THATE</t>
  </si>
  <si>
    <t>CARMEN</t>
  </si>
  <si>
    <t>BAR BRA</t>
  </si>
  <si>
    <t>CHORGE GERG II</t>
  </si>
  <si>
    <t>SAMBA</t>
  </si>
  <si>
    <t>DORRY</t>
  </si>
  <si>
    <t>THOR</t>
  </si>
  <si>
    <t>MIRIAM</t>
  </si>
  <si>
    <t>CAMEL II</t>
  </si>
  <si>
    <t>PANTA RHEI</t>
  </si>
  <si>
    <t>LADY</t>
  </si>
  <si>
    <t>BELLA</t>
  </si>
  <si>
    <t>TOOLIT</t>
  </si>
  <si>
    <t>CANETTE</t>
  </si>
  <si>
    <t>VIVIENE</t>
  </si>
  <si>
    <t>CEATUS</t>
  </si>
  <si>
    <t>ČECHIE</t>
  </si>
  <si>
    <t>CRAZY ORCA</t>
  </si>
  <si>
    <t>DELFÍN</t>
  </si>
  <si>
    <t>MIXAM 3</t>
  </si>
  <si>
    <t>ENID</t>
  </si>
  <si>
    <t>SWAN</t>
  </si>
  <si>
    <t>PRIMUS</t>
  </si>
  <si>
    <t>LA LOBA</t>
  </si>
  <si>
    <t>TWISTER</t>
  </si>
  <si>
    <t>FELINA</t>
  </si>
  <si>
    <t>ASTARTE</t>
  </si>
  <si>
    <t>FESTINA LENTE</t>
  </si>
  <si>
    <t>ESPRIT</t>
  </si>
  <si>
    <t>SUPER OPEN</t>
  </si>
  <si>
    <t>KAT</t>
  </si>
  <si>
    <t>FREDA II</t>
  </si>
  <si>
    <t>YKCP</t>
  </si>
  <si>
    <t>ČERNÁ</t>
  </si>
  <si>
    <t>27.07.</t>
  </si>
  <si>
    <t>13.07.</t>
  </si>
  <si>
    <t>29.06.</t>
  </si>
  <si>
    <t>15.06.</t>
  </si>
  <si>
    <t>10.08.</t>
  </si>
  <si>
    <t>17.08.</t>
  </si>
  <si>
    <t>31.08.</t>
  </si>
  <si>
    <t>07.09.</t>
  </si>
  <si>
    <t>14.09.</t>
  </si>
  <si>
    <t>DOBŘEMY</t>
  </si>
  <si>
    <t>NYSA</t>
  </si>
  <si>
    <t>SASANKA</t>
  </si>
  <si>
    <t>KALOBA</t>
  </si>
  <si>
    <t xml:space="preserve">LUCIE </t>
  </si>
  <si>
    <t>Celsio</t>
  </si>
  <si>
    <t>Pirát</t>
  </si>
  <si>
    <t>PIRÁT</t>
  </si>
  <si>
    <t>Pohoda</t>
  </si>
  <si>
    <t>JERRY</t>
  </si>
  <si>
    <t>Live free or die</t>
  </si>
  <si>
    <t>LIVE FREE OR DIE</t>
  </si>
  <si>
    <t>CORSARO</t>
  </si>
  <si>
    <t>RS500</t>
  </si>
  <si>
    <t>EDDY</t>
  </si>
  <si>
    <t>RS700</t>
  </si>
  <si>
    <t>RIVAL</t>
  </si>
  <si>
    <t>NORA</t>
  </si>
  <si>
    <t>KALAV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</si>
</sst>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;@"/>
    <numFmt numFmtId="165" formatCode="dd/mm/"/>
    <numFmt numFmtId="166" formatCode="0.0%"/>
    <numFmt numFmtId="167" formatCode="0.0"/>
    <numFmt numFmtId="168" formatCode="#,##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indexed="10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theme="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FF0000"/>
      <name val="Arial CE"/>
      <charset val="238"/>
    </font>
    <font>
      <b/>
      <sz val="8"/>
      <color rgb="FFFF0000"/>
      <name val="Tahoma"/>
      <family val="2"/>
      <charset val="238"/>
    </font>
    <font>
      <sz val="10"/>
      <color theme="0" tint="-0.249977111117893"/>
      <name val="Tahoma"/>
      <family val="2"/>
      <charset val="238"/>
    </font>
    <font>
      <sz val="10"/>
      <name val="Tahoma"/>
    </font>
    <font>
      <sz val="8"/>
      <color theme="0"/>
      <name val="Tahoma"/>
    </font>
    <font>
      <u/>
      <sz val="9"/>
      <name val="Tahoma"/>
      <family val="2"/>
      <charset val="238"/>
    </font>
    <font>
      <u/>
      <sz val="10"/>
      <name val="Tahoma"/>
      <family val="2"/>
      <charset val="238"/>
    </font>
    <font>
      <b/>
      <u/>
      <sz val="9"/>
      <name val="Tahoma"/>
      <family val="2"/>
      <charset val="238"/>
    </font>
    <font>
      <u/>
      <sz val="10"/>
      <name val="Arial CE"/>
      <charset val="238"/>
    </font>
    <font>
      <b/>
      <u/>
      <sz val="8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C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textRotation="90" wrapText="1"/>
    </xf>
    <xf numFmtId="165" fontId="8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/>
    <xf numFmtId="0" fontId="7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textRotation="90" wrapText="1"/>
    </xf>
    <xf numFmtId="0" fontId="6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textRotation="90" wrapText="1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0" fillId="4" borderId="1" xfId="0" applyFill="1" applyBorder="1"/>
    <xf numFmtId="0" fontId="0" fillId="3" borderId="1" xfId="0" applyFill="1" applyBorder="1"/>
    <xf numFmtId="0" fontId="7" fillId="3" borderId="1" xfId="0" applyFont="1" applyFill="1" applyBorder="1" applyAlignment="1">
      <alignment horizontal="center" textRotation="90" wrapText="1"/>
    </xf>
    <xf numFmtId="0" fontId="0" fillId="5" borderId="1" xfId="0" applyFill="1" applyBorder="1"/>
    <xf numFmtId="0" fontId="7" fillId="5" borderId="1" xfId="0" applyFont="1" applyFill="1" applyBorder="1" applyAlignment="1">
      <alignment horizontal="center" textRotation="90" wrapText="1"/>
    </xf>
    <xf numFmtId="0" fontId="6" fillId="6" borderId="2" xfId="0" applyFont="1" applyFill="1" applyBorder="1" applyAlignment="1">
      <alignment horizontal="center"/>
    </xf>
    <xf numFmtId="0" fontId="6" fillId="6" borderId="2" xfId="0" applyFont="1" applyFill="1" applyBorder="1"/>
    <xf numFmtId="0" fontId="7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textRotation="90" wrapText="1"/>
    </xf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 wrapText="1"/>
    </xf>
    <xf numFmtId="0" fontId="0" fillId="6" borderId="1" xfId="0" applyFill="1" applyBorder="1"/>
    <xf numFmtId="0" fontId="7" fillId="6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2" xfId="0" applyFont="1" applyFill="1" applyBorder="1"/>
    <xf numFmtId="0" fontId="7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textRotation="90" wrapText="1"/>
    </xf>
    <xf numFmtId="0" fontId="6" fillId="7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wrapText="1"/>
    </xf>
    <xf numFmtId="0" fontId="0" fillId="7" borderId="1" xfId="0" applyFill="1" applyBorder="1"/>
    <xf numFmtId="0" fontId="7" fillId="7" borderId="1" xfId="0" applyFont="1" applyFill="1" applyBorder="1" applyAlignment="1">
      <alignment horizontal="center" textRotation="90" wrapText="1"/>
    </xf>
    <xf numFmtId="0" fontId="5" fillId="0" borderId="1" xfId="0" applyFont="1" applyBorder="1"/>
    <xf numFmtId="0" fontId="7" fillId="0" borderId="1" xfId="0" applyFont="1" applyBorder="1" applyAlignment="1">
      <alignment horizontal="left" textRotation="90" wrapText="1"/>
    </xf>
    <xf numFmtId="0" fontId="7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3" fontId="8" fillId="0" borderId="7" xfId="0" applyNumberFormat="1" applyFont="1" applyBorder="1" applyAlignment="1">
      <alignment vertical="center"/>
    </xf>
    <xf numFmtId="2" fontId="10" fillId="8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8" borderId="1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9" fillId="9" borderId="1" xfId="0" applyFont="1" applyFill="1" applyBorder="1" applyAlignment="1">
      <alignment horizontal="left" vertical="center"/>
    </xf>
    <xf numFmtId="0" fontId="9" fillId="10" borderId="0" xfId="0" applyFont="1" applyFill="1"/>
    <xf numFmtId="0" fontId="9" fillId="10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center"/>
    </xf>
    <xf numFmtId="0" fontId="9" fillId="1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11" borderId="8" xfId="0" applyFont="1" applyFill="1" applyBorder="1" applyAlignment="1">
      <alignment horizontal="center" vertical="center" wrapText="1"/>
    </xf>
    <xf numFmtId="0" fontId="12" fillId="12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166" fontId="13" fillId="0" borderId="9" xfId="1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167" fontId="9" fillId="0" borderId="1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0" fillId="10" borderId="0" xfId="0" applyFont="1" applyFill="1" applyAlignment="1">
      <alignment vertical="center"/>
    </xf>
    <xf numFmtId="4" fontId="16" fillId="8" borderId="1" xfId="0" applyNumberFormat="1" applyFont="1" applyFill="1" applyBorder="1" applyAlignment="1">
      <alignment horizontal="center" vertical="center"/>
    </xf>
    <xf numFmtId="168" fontId="13" fillId="0" borderId="9" xfId="1" applyNumberFormat="1" applyFont="1" applyBorder="1" applyAlignment="1">
      <alignment vertical="center"/>
    </xf>
    <xf numFmtId="166" fontId="13" fillId="0" borderId="11" xfId="1" applyNumberFormat="1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168" fontId="13" fillId="0" borderId="11" xfId="1" applyNumberFormat="1" applyFont="1" applyBorder="1" applyAlignment="1">
      <alignment vertical="center"/>
    </xf>
    <xf numFmtId="0" fontId="5" fillId="13" borderId="0" xfId="0" applyFont="1" applyFill="1" applyAlignment="1">
      <alignment vertical="center"/>
    </xf>
    <xf numFmtId="0" fontId="15" fillId="13" borderId="0" xfId="0" applyFont="1" applyFill="1" applyAlignment="1">
      <alignment vertical="center"/>
    </xf>
    <xf numFmtId="0" fontId="3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6" fillId="14" borderId="2" xfId="0" applyFont="1" applyFill="1" applyBorder="1" applyAlignment="1">
      <alignment horizontal="center"/>
    </xf>
    <xf numFmtId="0" fontId="6" fillId="14" borderId="2" xfId="0" applyFont="1" applyFill="1" applyBorder="1"/>
    <xf numFmtId="0" fontId="7" fillId="14" borderId="2" xfId="0" applyFont="1" applyFill="1" applyBorder="1" applyAlignment="1">
      <alignment horizontal="center"/>
    </xf>
    <xf numFmtId="0" fontId="0" fillId="14" borderId="1" xfId="0" applyFill="1" applyBorder="1"/>
    <xf numFmtId="0" fontId="6" fillId="15" borderId="2" xfId="0" applyFont="1" applyFill="1" applyBorder="1" applyAlignment="1">
      <alignment horizontal="center"/>
    </xf>
    <xf numFmtId="0" fontId="6" fillId="15" borderId="2" xfId="0" applyFont="1" applyFill="1" applyBorder="1"/>
    <xf numFmtId="0" fontId="7" fillId="15" borderId="2" xfId="0" applyFont="1" applyFill="1" applyBorder="1" applyAlignment="1">
      <alignment horizontal="center"/>
    </xf>
    <xf numFmtId="0" fontId="6" fillId="15" borderId="3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 wrapText="1"/>
    </xf>
    <xf numFmtId="0" fontId="0" fillId="15" borderId="1" xfId="0" applyFill="1" applyBorder="1"/>
    <xf numFmtId="0" fontId="7" fillId="15" borderId="1" xfId="0" applyFont="1" applyFill="1" applyBorder="1" applyAlignment="1">
      <alignment horizontal="center" textRotation="90" wrapText="1"/>
    </xf>
    <xf numFmtId="0" fontId="9" fillId="0" borderId="0" xfId="0" applyFont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11" borderId="0" xfId="0" applyFont="1" applyFill="1" applyAlignment="1">
      <alignment horizontal="center" vertical="center" wrapText="1"/>
    </xf>
    <xf numFmtId="0" fontId="18" fillId="0" borderId="0" xfId="0" pivotButton="1" applyFont="1" applyAlignment="1">
      <alignment vertical="center"/>
    </xf>
    <xf numFmtId="0" fontId="20" fillId="9" borderId="1" xfId="0" applyFont="1" applyFill="1" applyBorder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0" fillId="2" borderId="13" xfId="0" applyFill="1" applyBorder="1"/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0" fontId="6" fillId="15" borderId="12" xfId="0" applyFont="1" applyFill="1" applyBorder="1" applyAlignment="1">
      <alignment horizontal="center" textRotation="90" wrapText="1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 indent="1"/>
    </xf>
    <xf numFmtId="0" fontId="8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right" vertical="center" indent="1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textRotation="90" wrapText="1"/>
    </xf>
    <xf numFmtId="0" fontId="6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 textRotation="90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9" borderId="13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/>
    </xf>
    <xf numFmtId="0" fontId="9" fillId="0" borderId="18" xfId="0" applyFont="1" applyBorder="1"/>
    <xf numFmtId="165" fontId="8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 wrapText="1"/>
    </xf>
    <xf numFmtId="165" fontId="8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90" wrapText="1"/>
    </xf>
    <xf numFmtId="165" fontId="8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90" wrapText="1"/>
    </xf>
    <xf numFmtId="0" fontId="9" fillId="9" borderId="0" xfId="0" applyFont="1" applyFill="1" applyAlignment="1">
      <alignment horizontal="left" vertical="center"/>
    </xf>
    <xf numFmtId="0" fontId="5" fillId="2" borderId="13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1" fillId="2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2" fillId="2" borderId="13" xfId="0" applyFont="1" applyFill="1" applyBorder="1" applyAlignment="1">
      <alignment horizontal="right" vertical="center" indent="1"/>
    </xf>
    <xf numFmtId="0" fontId="21" fillId="10" borderId="1" xfId="0" applyFont="1" applyFill="1" applyBorder="1" applyAlignment="1">
      <alignment horizontal="center" vertical="center"/>
    </xf>
    <xf numFmtId="0" fontId="23" fillId="2" borderId="0" xfId="0" applyFont="1" applyFill="1"/>
    <xf numFmtId="0" fontId="24" fillId="0" borderId="13" xfId="0" applyFont="1" applyBorder="1" applyAlignment="1">
      <alignment horizontal="center" vertical="center"/>
    </xf>
    <xf numFmtId="0" fontId="23" fillId="0" borderId="0" xfId="0" applyFont="1"/>
    <xf numFmtId="0" fontId="0" fillId="0" borderId="1" xfId="0" applyBorder="1"/>
    <xf numFmtId="0" fontId="6" fillId="14" borderId="12" xfId="0" applyFont="1" applyFill="1" applyBorder="1" applyAlignment="1">
      <alignment horizontal="center" textRotation="90" wrapText="1"/>
    </xf>
    <xf numFmtId="0" fontId="6" fillId="14" borderId="12" xfId="0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 wrapText="1"/>
    </xf>
    <xf numFmtId="0" fontId="7" fillId="14" borderId="2" xfId="0" applyFont="1" applyFill="1" applyBorder="1" applyAlignment="1">
      <alignment horizontal="center" textRotation="90" wrapText="1"/>
    </xf>
    <xf numFmtId="0" fontId="7" fillId="6" borderId="2" xfId="0" applyFont="1" applyFill="1" applyBorder="1" applyAlignment="1">
      <alignment horizontal="center" textRotation="90" wrapText="1"/>
    </xf>
    <xf numFmtId="0" fontId="5" fillId="10" borderId="13" xfId="0" applyFont="1" applyFill="1" applyBorder="1" applyAlignment="1">
      <alignment horizontal="center" vertical="center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13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4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4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4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4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4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4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9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66"/>
        </patternFill>
      </fill>
    </dxf>
    <dxf>
      <fill>
        <patternFill>
          <bgColor rgb="FFCCFFFF"/>
        </patternFill>
      </fill>
    </dxf>
    <dxf>
      <fill>
        <patternFill>
          <bgColor theme="4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ill>
        <patternFill>
          <bgColor theme="4"/>
        </patternFill>
      </fill>
    </dxf>
    <dxf>
      <font>
        <color theme="0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ont>
        <name val="Tahoma"/>
        <scheme val="none"/>
      </font>
    </dxf>
    <dxf>
      <font>
        <name val="Tahoma"/>
        <scheme val="none"/>
      </font>
    </dxf>
  </dxfs>
  <tableStyles count="0" defaultTableStyle="TableStyleMedium9" defaultPivotStyle="PivotStyleLight16"/>
  <colors>
    <mruColors>
      <color rgb="FFFCFCA6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ka" refreshedDate="44833.867067013889" createdVersion="3" refreshedVersion="3" minRefreshableVersion="3" recordCount="103" xr:uid="{00000000-000A-0000-FFFF-FFFF00000000}">
  <cacheSource type="worksheet">
    <worksheetSource ref="D3:AC106" sheet="Celkové pořadí trasy"/>
  </cacheSource>
  <cacheFields count="26">
    <cacheField name="Loď" numFmtId="0">
      <sharedItems/>
    </cacheField>
    <cacheField name="Klub" numFmtId="0">
      <sharedItems count="16">
        <s v="NAŠE ZÁTOKA"/>
        <s v="YCKP"/>
        <s v="-"/>
        <s v="JKK"/>
        <s v="MODRÁ LODĚNICE"/>
        <s v="ATLANTIDA"/>
        <s v="KOBYLNÍKY"/>
        <s v="ČYK"/>
        <s v="YCCL"/>
        <s v="ALL BLACK"/>
        <s v="SLAPYMARINE"/>
        <s v="ŽUPANOVICE"/>
        <s v="NOVÝ KNÍN"/>
        <s v="STARÁ PLAVBA"/>
        <s v="MALÁ SLADOVÁŘSKÁ"/>
        <s v="TATRAN"/>
      </sharedItems>
    </cacheField>
    <cacheField name=" SP pohár body celkem" numFmtId="0">
      <sharedItems containsSemiMixedTypes="0" containsString="0" containsNumber="1" containsInteger="1" minValue="1" maxValue="234"/>
    </cacheField>
    <cacheField name="První vítr" numFmtId="0">
      <sharedItems containsSemiMixedTypes="0" containsString="0" containsNumber="1" containsInteger="1" minValue="0" maxValue="12"/>
    </cacheField>
    <cacheField name="12 hodinovka" numFmtId="0">
      <sharedItems containsSemiMixedTypes="0" containsString="0" containsNumber="1" containsInteger="1" minValue="0" maxValue="13"/>
    </cacheField>
    <cacheField name="Slunovrat" numFmtId="0">
      <sharedItems containsSemiMixedTypes="0" containsString="0" containsNumber="1" containsInteger="1" minValue="0" maxValue="18"/>
    </cacheField>
    <cacheField name="Vánoční regata" numFmtId="0">
      <sharedItems containsSemiMixedTypes="0" containsString="0" containsNumber="1" containsInteger="1" minValue="0" maxValue="46"/>
    </cacheField>
    <cacheField name="Modrá stuha Slap" numFmtId="0">
      <sharedItems containsSemiMixedTypes="0" containsString="0" containsNumber="1" containsInteger="1" minValue="0" maxValue="27"/>
    </cacheField>
    <cacheField name="Slapseidon" numFmtId="0">
      <sharedItems containsSemiMixedTypes="0" containsString="0" containsNumber="1" containsInteger="1" minValue="0" maxValue="28"/>
    </cacheField>
    <cacheField name="Trucregata" numFmtId="0">
      <sharedItems containsSemiMixedTypes="0" containsString="0" containsNumber="1" containsInteger="1" minValue="0" maxValue="52"/>
    </cacheField>
    <cacheField name="Regata Laguna" numFmtId="0">
      <sharedItems containsSemiMixedTypes="0" containsString="0" containsNumber="1" containsInteger="1" minValue="0" maxValue="42"/>
    </cacheField>
    <cacheField name="Skiregata" numFmtId="0">
      <sharedItems containsSemiMixedTypes="0" containsString="0" containsNumber="1" containsInteger="1" minValue="0" maxValue="0"/>
    </cacheField>
    <cacheField name="Poslední vítr" numFmtId="0">
      <sharedItems containsSemiMixedTypes="0" containsString="0" containsNumber="1" containsInteger="1" minValue="0" maxValue="17"/>
    </cacheField>
    <cacheField name="x" numFmtId="0">
      <sharedItems containsNonDate="0" containsString="0" containsBlank="1"/>
    </cacheField>
    <cacheField name="První vítr2" numFmtId="2">
      <sharedItems containsSemiMixedTypes="0" containsString="0" containsNumber="1" containsInteger="1" minValue="0" maxValue="12"/>
    </cacheField>
    <cacheField name="12 hodinovka2" numFmtId="2">
      <sharedItems containsSemiMixedTypes="0" containsString="0" containsNumber="1" containsInteger="1" minValue="0" maxValue="50"/>
    </cacheField>
    <cacheField name="Slunovrat2" numFmtId="2">
      <sharedItems containsSemiMixedTypes="0" containsString="0" containsNumber="1" containsInteger="1" minValue="0" maxValue="10"/>
    </cacheField>
    <cacheField name="Vánoční regata2" numFmtId="2">
      <sharedItems containsSemiMixedTypes="0" containsString="0" containsNumber="1" containsInteger="1" minValue="0" maxValue="12"/>
    </cacheField>
    <cacheField name="Modrá stuha Slap2" numFmtId="2">
      <sharedItems containsSemiMixedTypes="0" containsString="0" containsNumber="1" containsInteger="1" minValue="0" maxValue="10"/>
    </cacheField>
    <cacheField name="Slapseidon2" numFmtId="2">
      <sharedItems containsSemiMixedTypes="0" containsString="0" containsNumber="1" containsInteger="1" minValue="0" maxValue="10"/>
    </cacheField>
    <cacheField name="Trucregata2" numFmtId="2">
      <sharedItems containsSemiMixedTypes="0" containsString="0" containsNumber="1" containsInteger="1" minValue="0" maxValue="14"/>
    </cacheField>
    <cacheField name="Regata Laguna2" numFmtId="2">
      <sharedItems containsSemiMixedTypes="0" containsString="0" containsNumber="1" containsInteger="1" minValue="0" maxValue="0"/>
    </cacheField>
    <cacheField name="Skiregata2" numFmtId="2">
      <sharedItems containsSemiMixedTypes="0" containsString="0" containsNumber="1" containsInteger="1" minValue="0" maxValue="0"/>
    </cacheField>
    <cacheField name="Poslední vítr2" numFmtId="2">
      <sharedItems containsSemiMixedTypes="0" containsString="0" containsNumber="1" containsInteger="1" minValue="0" maxValue="0"/>
    </cacheField>
    <cacheField name="xx" numFmtId="0">
      <sharedItems containsNonDate="0" containsString="0" containsBlank="1"/>
    </cacheField>
    <cacheField name="Počet závodů" numFmtId="0">
      <sharedItems containsSemiMixedTypes="0" containsString="0" containsNumber="1" containsInteger="1" minValue="0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ALTEA"/>
    <x v="0"/>
    <n v="234"/>
    <n v="12"/>
    <n v="12"/>
    <n v="0"/>
    <n v="46"/>
    <n v="27"/>
    <n v="28"/>
    <n v="51"/>
    <n v="41"/>
    <n v="0"/>
    <n v="17"/>
    <m/>
    <n v="12"/>
    <n v="50"/>
    <n v="0"/>
    <n v="12"/>
    <n v="10"/>
    <n v="10"/>
    <n v="14"/>
    <n v="0"/>
    <n v="0"/>
    <n v="0"/>
    <m/>
    <n v="6"/>
  </r>
  <r>
    <s v="PERFORMANCE"/>
    <x v="1"/>
    <n v="232"/>
    <n v="11"/>
    <n v="0"/>
    <n v="17"/>
    <n v="45"/>
    <n v="25"/>
    <n v="27"/>
    <n v="49"/>
    <n v="42"/>
    <n v="0"/>
    <n v="16"/>
    <m/>
    <n v="12"/>
    <n v="0"/>
    <n v="10"/>
    <n v="12"/>
    <n v="10"/>
    <n v="10"/>
    <n v="14"/>
    <n v="0"/>
    <n v="0"/>
    <n v="0"/>
    <m/>
    <n v="6"/>
  </r>
  <r>
    <s v="SANTA"/>
    <x v="2"/>
    <n v="220"/>
    <n v="8"/>
    <n v="10"/>
    <n v="15"/>
    <n v="41"/>
    <n v="22"/>
    <n v="25"/>
    <n v="47"/>
    <n v="37"/>
    <n v="0"/>
    <n v="15"/>
    <m/>
    <n v="6"/>
    <n v="25"/>
    <n v="5"/>
    <n v="6"/>
    <n v="5"/>
    <n v="5"/>
    <n v="7"/>
    <n v="0"/>
    <n v="0"/>
    <n v="0"/>
    <m/>
    <n v="7"/>
  </r>
  <r>
    <s v="GASPÉ"/>
    <x v="3"/>
    <n v="173"/>
    <n v="7"/>
    <n v="0"/>
    <n v="13"/>
    <n v="38"/>
    <n v="20"/>
    <n v="0"/>
    <n v="43"/>
    <n v="38"/>
    <n v="0"/>
    <n v="14"/>
    <m/>
    <n v="6"/>
    <n v="0"/>
    <n v="5"/>
    <n v="6"/>
    <n v="5"/>
    <n v="0"/>
    <n v="7"/>
    <n v="0"/>
    <n v="0"/>
    <n v="0"/>
    <m/>
    <n v="5"/>
  </r>
  <r>
    <s v="BARAKA"/>
    <x v="4"/>
    <n v="170"/>
    <n v="0"/>
    <n v="0"/>
    <n v="0"/>
    <n v="40"/>
    <n v="23"/>
    <n v="26"/>
    <n v="45"/>
    <n v="36"/>
    <n v="0"/>
    <n v="0"/>
    <m/>
    <n v="0"/>
    <n v="0"/>
    <n v="0"/>
    <n v="6"/>
    <n v="5"/>
    <n v="5"/>
    <n v="7"/>
    <n v="0"/>
    <n v="0"/>
    <n v="0"/>
    <m/>
    <n v="4"/>
  </r>
  <r>
    <s v="PÍĎALKA"/>
    <x v="5"/>
    <n v="166"/>
    <n v="1"/>
    <n v="9"/>
    <n v="10"/>
    <n v="36"/>
    <n v="18"/>
    <n v="24"/>
    <n v="40"/>
    <n v="28"/>
    <n v="0"/>
    <n v="0"/>
    <m/>
    <n v="12"/>
    <n v="50"/>
    <n v="10"/>
    <n v="12"/>
    <n v="10"/>
    <n v="10"/>
    <n v="14"/>
    <n v="0"/>
    <n v="0"/>
    <n v="0"/>
    <m/>
    <n v="7"/>
  </r>
  <r>
    <s v="ASTON"/>
    <x v="5"/>
    <n v="153"/>
    <n v="0"/>
    <n v="8"/>
    <n v="9"/>
    <n v="33"/>
    <n v="16"/>
    <n v="20"/>
    <n v="41"/>
    <n v="26"/>
    <n v="0"/>
    <n v="0"/>
    <m/>
    <n v="0"/>
    <n v="25"/>
    <n v="5"/>
    <n v="6"/>
    <n v="5"/>
    <n v="5"/>
    <n v="7"/>
    <n v="0"/>
    <n v="0"/>
    <n v="0"/>
    <m/>
    <n v="6"/>
  </r>
  <r>
    <s v="CELSIO"/>
    <x v="6"/>
    <n v="153"/>
    <n v="0"/>
    <n v="13"/>
    <n v="18"/>
    <n v="44"/>
    <n v="26"/>
    <n v="0"/>
    <n v="52"/>
    <n v="0"/>
    <n v="0"/>
    <n v="0"/>
    <m/>
    <n v="0"/>
    <n v="50"/>
    <n v="10"/>
    <n v="12"/>
    <n v="10"/>
    <n v="0"/>
    <n v="14"/>
    <n v="0"/>
    <n v="0"/>
    <n v="0"/>
    <m/>
    <n v="5"/>
  </r>
  <r>
    <s v="MÁŠA II."/>
    <x v="0"/>
    <n v="143"/>
    <n v="10"/>
    <n v="6"/>
    <n v="0"/>
    <n v="28"/>
    <n v="0"/>
    <n v="18"/>
    <n v="38"/>
    <n v="30"/>
    <n v="0"/>
    <n v="13"/>
    <m/>
    <n v="6"/>
    <n v="25"/>
    <n v="0"/>
    <n v="6"/>
    <n v="0"/>
    <n v="5"/>
    <n v="7"/>
    <n v="0"/>
    <n v="0"/>
    <n v="0"/>
    <m/>
    <n v="5"/>
  </r>
  <r>
    <s v="CLASSIK"/>
    <x v="3"/>
    <n v="139"/>
    <n v="0"/>
    <n v="0"/>
    <n v="12"/>
    <n v="35"/>
    <n v="0"/>
    <n v="17"/>
    <n v="33"/>
    <n v="31"/>
    <n v="0"/>
    <n v="11"/>
    <m/>
    <n v="0"/>
    <n v="0"/>
    <n v="5"/>
    <n v="6"/>
    <n v="0"/>
    <n v="5"/>
    <n v="7"/>
    <n v="0"/>
    <n v="0"/>
    <n v="0"/>
    <m/>
    <n v="4"/>
  </r>
  <r>
    <s v="VEGA"/>
    <x v="3"/>
    <n v="130"/>
    <n v="0"/>
    <n v="0"/>
    <n v="7"/>
    <n v="22"/>
    <n v="13"/>
    <n v="14"/>
    <n v="46"/>
    <n v="22"/>
    <n v="0"/>
    <n v="6"/>
    <m/>
    <n v="0"/>
    <n v="0"/>
    <n v="5"/>
    <n v="6"/>
    <n v="5"/>
    <n v="5"/>
    <n v="7"/>
    <n v="0"/>
    <n v="0"/>
    <n v="0"/>
    <m/>
    <n v="5"/>
  </r>
  <r>
    <s v="CAREN"/>
    <x v="0"/>
    <n v="127"/>
    <n v="0"/>
    <n v="0"/>
    <n v="0"/>
    <n v="37"/>
    <n v="0"/>
    <n v="0"/>
    <n v="44"/>
    <n v="34"/>
    <n v="0"/>
    <n v="12"/>
    <m/>
    <n v="0"/>
    <n v="0"/>
    <n v="0"/>
    <n v="12"/>
    <n v="0"/>
    <n v="0"/>
    <n v="14"/>
    <n v="0"/>
    <n v="0"/>
    <n v="0"/>
    <m/>
    <n v="2"/>
  </r>
  <r>
    <s v="ONA"/>
    <x v="2"/>
    <n v="125"/>
    <n v="0"/>
    <n v="0"/>
    <n v="0"/>
    <n v="0"/>
    <n v="24"/>
    <n v="22"/>
    <n v="39"/>
    <n v="40"/>
    <n v="0"/>
    <n v="0"/>
    <m/>
    <n v="0"/>
    <n v="0"/>
    <n v="0"/>
    <n v="0"/>
    <n v="5"/>
    <n v="5"/>
    <n v="7"/>
    <n v="0"/>
    <n v="0"/>
    <n v="0"/>
    <m/>
    <n v="3"/>
  </r>
  <r>
    <s v="SANDPIPER"/>
    <x v="4"/>
    <n v="120"/>
    <n v="9"/>
    <n v="0"/>
    <n v="0"/>
    <n v="25"/>
    <n v="17"/>
    <n v="19"/>
    <n v="26"/>
    <n v="24"/>
    <n v="0"/>
    <n v="0"/>
    <m/>
    <n v="6"/>
    <n v="0"/>
    <n v="0"/>
    <n v="6"/>
    <n v="5"/>
    <n v="5"/>
    <n v="7"/>
    <n v="0"/>
    <n v="0"/>
    <n v="0"/>
    <m/>
    <n v="5"/>
  </r>
  <r>
    <s v="SAMANTA"/>
    <x v="3"/>
    <n v="114"/>
    <n v="0"/>
    <n v="0"/>
    <n v="6"/>
    <n v="27"/>
    <n v="0"/>
    <n v="16"/>
    <n v="27"/>
    <n v="29"/>
    <n v="0"/>
    <n v="9"/>
    <m/>
    <n v="0"/>
    <n v="0"/>
    <n v="5"/>
    <n v="6"/>
    <n v="0"/>
    <n v="5"/>
    <n v="7"/>
    <n v="0"/>
    <n v="0"/>
    <n v="0"/>
    <m/>
    <n v="4"/>
  </r>
  <r>
    <s v="KORKORÁN"/>
    <x v="2"/>
    <n v="106"/>
    <n v="6"/>
    <n v="5"/>
    <n v="0"/>
    <n v="19"/>
    <n v="11"/>
    <n v="8"/>
    <n v="30"/>
    <n v="20"/>
    <n v="0"/>
    <n v="7"/>
    <m/>
    <n v="6"/>
    <n v="25"/>
    <n v="0"/>
    <n v="6"/>
    <n v="5"/>
    <n v="5"/>
    <n v="7"/>
    <n v="0"/>
    <n v="0"/>
    <n v="0"/>
    <m/>
    <n v="6"/>
  </r>
  <r>
    <s v="BLUE PETER"/>
    <x v="1"/>
    <n v="105"/>
    <n v="0"/>
    <n v="0"/>
    <n v="14"/>
    <n v="43"/>
    <n v="0"/>
    <n v="0"/>
    <n v="48"/>
    <n v="0"/>
    <n v="0"/>
    <n v="0"/>
    <m/>
    <n v="0"/>
    <n v="0"/>
    <n v="10"/>
    <n v="12"/>
    <n v="0"/>
    <n v="0"/>
    <n v="14"/>
    <n v="0"/>
    <n v="0"/>
    <n v="0"/>
    <m/>
    <n v="3"/>
  </r>
  <r>
    <s v="SHOEBILL"/>
    <x v="7"/>
    <n v="100"/>
    <n v="0"/>
    <n v="0"/>
    <n v="0"/>
    <n v="42"/>
    <n v="0"/>
    <n v="21"/>
    <n v="37"/>
    <n v="0"/>
    <n v="0"/>
    <n v="0"/>
    <m/>
    <n v="0"/>
    <n v="0"/>
    <n v="0"/>
    <n v="6"/>
    <n v="0"/>
    <n v="5"/>
    <n v="7"/>
    <n v="0"/>
    <n v="0"/>
    <n v="0"/>
    <m/>
    <n v="3"/>
  </r>
  <r>
    <s v="SATURN"/>
    <x v="2"/>
    <n v="81"/>
    <n v="0"/>
    <n v="0"/>
    <n v="0"/>
    <n v="0"/>
    <n v="0"/>
    <n v="0"/>
    <n v="42"/>
    <n v="39"/>
    <n v="0"/>
    <n v="0"/>
    <m/>
    <n v="0"/>
    <n v="0"/>
    <n v="0"/>
    <n v="0"/>
    <n v="0"/>
    <n v="0"/>
    <n v="14"/>
    <n v="0"/>
    <n v="0"/>
    <n v="0"/>
    <m/>
    <n v="1"/>
  </r>
  <r>
    <s v="MASSACRA II"/>
    <x v="6"/>
    <n v="78"/>
    <n v="0"/>
    <n v="0"/>
    <n v="0"/>
    <n v="0"/>
    <n v="19"/>
    <n v="23"/>
    <n v="36"/>
    <n v="0"/>
    <n v="0"/>
    <n v="0"/>
    <m/>
    <n v="0"/>
    <n v="0"/>
    <n v="0"/>
    <n v="0"/>
    <n v="10"/>
    <n v="10"/>
    <n v="14"/>
    <n v="0"/>
    <n v="0"/>
    <n v="0"/>
    <m/>
    <n v="3"/>
  </r>
  <r>
    <s v="ENDIS"/>
    <x v="2"/>
    <n v="71"/>
    <n v="0"/>
    <n v="0"/>
    <n v="0"/>
    <n v="0"/>
    <n v="21"/>
    <n v="0"/>
    <n v="50"/>
    <n v="0"/>
    <n v="0"/>
    <n v="0"/>
    <m/>
    <n v="0"/>
    <n v="0"/>
    <n v="0"/>
    <n v="0"/>
    <n v="5"/>
    <n v="0"/>
    <n v="7"/>
    <n v="0"/>
    <n v="0"/>
    <n v="0"/>
    <m/>
    <n v="2"/>
  </r>
  <r>
    <s v="MEDUSA"/>
    <x v="8"/>
    <n v="70"/>
    <n v="0"/>
    <n v="0"/>
    <n v="0"/>
    <n v="26"/>
    <n v="0"/>
    <n v="11"/>
    <n v="0"/>
    <n v="33"/>
    <n v="0"/>
    <n v="0"/>
    <m/>
    <n v="0"/>
    <n v="0"/>
    <n v="0"/>
    <n v="6"/>
    <n v="0"/>
    <n v="5"/>
    <n v="0"/>
    <n v="0"/>
    <n v="0"/>
    <n v="0"/>
    <m/>
    <n v="2"/>
  </r>
  <r>
    <s v="JUPÍ IV"/>
    <x v="8"/>
    <n v="66"/>
    <n v="0"/>
    <n v="11"/>
    <n v="16"/>
    <n v="39"/>
    <n v="0"/>
    <n v="0"/>
    <n v="0"/>
    <n v="0"/>
    <n v="0"/>
    <n v="0"/>
    <m/>
    <n v="0"/>
    <n v="50"/>
    <n v="10"/>
    <n v="12"/>
    <n v="0"/>
    <n v="0"/>
    <n v="0"/>
    <n v="0"/>
    <n v="0"/>
    <n v="0"/>
    <m/>
    <n v="3"/>
  </r>
  <r>
    <s v="LAZY DAYS"/>
    <x v="3"/>
    <n v="65"/>
    <n v="0"/>
    <n v="4"/>
    <n v="2"/>
    <n v="18"/>
    <n v="9"/>
    <n v="7"/>
    <n v="8"/>
    <n v="17"/>
    <n v="0"/>
    <n v="0"/>
    <m/>
    <n v="0"/>
    <n v="25"/>
    <n v="5"/>
    <n v="6"/>
    <n v="5"/>
    <n v="5"/>
    <n v="7"/>
    <n v="0"/>
    <n v="0"/>
    <n v="0"/>
    <m/>
    <n v="6"/>
  </r>
  <r>
    <s v="SAYONARA"/>
    <x v="5"/>
    <n v="61"/>
    <n v="0"/>
    <n v="0"/>
    <n v="0"/>
    <n v="24"/>
    <n v="0"/>
    <n v="12"/>
    <n v="25"/>
    <n v="0"/>
    <n v="0"/>
    <n v="0"/>
    <m/>
    <n v="0"/>
    <n v="0"/>
    <n v="0"/>
    <n v="6"/>
    <n v="0"/>
    <n v="5"/>
    <n v="7"/>
    <n v="0"/>
    <n v="0"/>
    <n v="0"/>
    <m/>
    <n v="3"/>
  </r>
  <r>
    <s v="RAM"/>
    <x v="1"/>
    <n v="59"/>
    <n v="0"/>
    <n v="0"/>
    <n v="0"/>
    <n v="30"/>
    <n v="0"/>
    <n v="0"/>
    <n v="29"/>
    <n v="0"/>
    <n v="0"/>
    <n v="0"/>
    <m/>
    <n v="0"/>
    <n v="0"/>
    <n v="0"/>
    <n v="6"/>
    <n v="0"/>
    <n v="0"/>
    <n v="7"/>
    <n v="0"/>
    <n v="0"/>
    <n v="0"/>
    <m/>
    <n v="2"/>
  </r>
  <r>
    <s v="LADY KATE"/>
    <x v="9"/>
    <n v="53"/>
    <n v="0"/>
    <n v="0"/>
    <n v="0"/>
    <n v="29"/>
    <n v="0"/>
    <n v="0"/>
    <n v="24"/>
    <n v="0"/>
    <n v="0"/>
    <n v="0"/>
    <m/>
    <n v="0"/>
    <n v="0"/>
    <n v="0"/>
    <n v="6"/>
    <n v="0"/>
    <n v="0"/>
    <n v="7"/>
    <n v="0"/>
    <n v="0"/>
    <n v="0"/>
    <m/>
    <n v="2"/>
  </r>
  <r>
    <s v="KAPR"/>
    <x v="2"/>
    <n v="52"/>
    <n v="2"/>
    <n v="0"/>
    <n v="0"/>
    <n v="11"/>
    <n v="6"/>
    <n v="4"/>
    <n v="16"/>
    <n v="10"/>
    <n v="0"/>
    <n v="3"/>
    <m/>
    <n v="6"/>
    <n v="0"/>
    <n v="0"/>
    <n v="6"/>
    <n v="5"/>
    <n v="5"/>
    <n v="7"/>
    <n v="0"/>
    <n v="0"/>
    <n v="0"/>
    <m/>
    <n v="5"/>
  </r>
  <r>
    <s v="BIENE"/>
    <x v="5"/>
    <n v="49"/>
    <n v="0"/>
    <n v="0"/>
    <n v="0"/>
    <n v="32"/>
    <n v="0"/>
    <n v="0"/>
    <n v="17"/>
    <n v="0"/>
    <n v="0"/>
    <n v="0"/>
    <m/>
    <n v="0"/>
    <n v="0"/>
    <n v="0"/>
    <n v="6"/>
    <n v="0"/>
    <n v="0"/>
    <n v="7"/>
    <n v="0"/>
    <n v="0"/>
    <n v="0"/>
    <m/>
    <n v="2"/>
  </r>
  <r>
    <s v="SUMMER WIND"/>
    <x v="4"/>
    <n v="47"/>
    <n v="0"/>
    <n v="0"/>
    <n v="0"/>
    <n v="0"/>
    <n v="0"/>
    <n v="0"/>
    <n v="22"/>
    <n v="25"/>
    <n v="0"/>
    <n v="0"/>
    <m/>
    <n v="0"/>
    <n v="0"/>
    <n v="0"/>
    <n v="0"/>
    <n v="0"/>
    <n v="0"/>
    <n v="7"/>
    <n v="0"/>
    <n v="0"/>
    <n v="0"/>
    <m/>
    <n v="1"/>
  </r>
  <r>
    <s v="MICHAELA"/>
    <x v="1"/>
    <n v="46"/>
    <n v="0"/>
    <n v="0"/>
    <n v="0"/>
    <n v="31"/>
    <n v="0"/>
    <n v="15"/>
    <n v="0"/>
    <n v="0"/>
    <n v="0"/>
    <n v="0"/>
    <m/>
    <n v="0"/>
    <n v="0"/>
    <n v="0"/>
    <n v="6"/>
    <n v="0"/>
    <n v="5"/>
    <n v="0"/>
    <n v="0"/>
    <n v="0"/>
    <n v="0"/>
    <m/>
    <n v="2"/>
  </r>
  <r>
    <s v="FIRST LOVE"/>
    <x v="10"/>
    <n v="42"/>
    <n v="0"/>
    <n v="0"/>
    <n v="0"/>
    <n v="0"/>
    <n v="0"/>
    <n v="10"/>
    <n v="0"/>
    <n v="32"/>
    <n v="0"/>
    <n v="0"/>
    <m/>
    <n v="0"/>
    <n v="0"/>
    <n v="0"/>
    <n v="0"/>
    <n v="0"/>
    <n v="5"/>
    <n v="0"/>
    <n v="0"/>
    <n v="0"/>
    <n v="0"/>
    <m/>
    <n v="1"/>
  </r>
  <r>
    <s v="POHODA"/>
    <x v="4"/>
    <n v="40"/>
    <n v="0"/>
    <n v="0"/>
    <n v="0"/>
    <n v="0"/>
    <n v="0"/>
    <n v="0"/>
    <n v="19"/>
    <n v="21"/>
    <n v="0"/>
    <n v="0"/>
    <m/>
    <n v="0"/>
    <n v="0"/>
    <n v="0"/>
    <n v="0"/>
    <n v="0"/>
    <n v="0"/>
    <n v="7"/>
    <n v="0"/>
    <n v="0"/>
    <n v="0"/>
    <m/>
    <n v="1"/>
  </r>
  <r>
    <s v="CRIN BLANC"/>
    <x v="8"/>
    <n v="38"/>
    <n v="0"/>
    <n v="0"/>
    <n v="0"/>
    <n v="16"/>
    <n v="0"/>
    <n v="6"/>
    <n v="0"/>
    <n v="16"/>
    <n v="0"/>
    <n v="0"/>
    <m/>
    <n v="0"/>
    <n v="0"/>
    <n v="0"/>
    <n v="6"/>
    <n v="0"/>
    <n v="5"/>
    <n v="0"/>
    <n v="0"/>
    <n v="0"/>
    <n v="0"/>
    <m/>
    <n v="2"/>
  </r>
  <r>
    <s v="MERITARE"/>
    <x v="2"/>
    <n v="35"/>
    <n v="0"/>
    <n v="0"/>
    <n v="0"/>
    <n v="0"/>
    <n v="0"/>
    <n v="0"/>
    <n v="35"/>
    <n v="0"/>
    <n v="0"/>
    <n v="0"/>
    <m/>
    <n v="0"/>
    <n v="0"/>
    <n v="0"/>
    <n v="0"/>
    <n v="0"/>
    <n v="0"/>
    <n v="7"/>
    <n v="0"/>
    <n v="0"/>
    <n v="0"/>
    <m/>
    <n v="1"/>
  </r>
  <r>
    <s v="UNICORN"/>
    <x v="2"/>
    <n v="35"/>
    <n v="0"/>
    <n v="0"/>
    <n v="0"/>
    <n v="0"/>
    <n v="0"/>
    <n v="0"/>
    <n v="0"/>
    <n v="35"/>
    <n v="0"/>
    <n v="0"/>
    <m/>
    <n v="0"/>
    <n v="0"/>
    <n v="0"/>
    <n v="0"/>
    <n v="0"/>
    <n v="0"/>
    <n v="0"/>
    <n v="0"/>
    <n v="0"/>
    <n v="0"/>
    <m/>
    <n v="0"/>
  </r>
  <r>
    <s v="KANALOA"/>
    <x v="11"/>
    <n v="34"/>
    <n v="0"/>
    <n v="0"/>
    <n v="0"/>
    <n v="34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MANTA"/>
    <x v="4"/>
    <n v="34"/>
    <n v="0"/>
    <n v="0"/>
    <n v="0"/>
    <n v="0"/>
    <n v="0"/>
    <n v="0"/>
    <n v="34"/>
    <n v="0"/>
    <n v="0"/>
    <n v="0"/>
    <m/>
    <n v="0"/>
    <n v="0"/>
    <n v="0"/>
    <n v="0"/>
    <n v="0"/>
    <n v="0"/>
    <n v="14"/>
    <n v="0"/>
    <n v="0"/>
    <n v="0"/>
    <m/>
    <n v="1"/>
  </r>
  <r>
    <s v="CONIE"/>
    <x v="4"/>
    <n v="32"/>
    <n v="0"/>
    <n v="0"/>
    <n v="0"/>
    <n v="0"/>
    <n v="0"/>
    <n v="3"/>
    <n v="14"/>
    <n v="15"/>
    <n v="0"/>
    <n v="0"/>
    <m/>
    <n v="0"/>
    <n v="0"/>
    <n v="0"/>
    <n v="0"/>
    <n v="0"/>
    <n v="5"/>
    <n v="7"/>
    <n v="0"/>
    <n v="0"/>
    <n v="0"/>
    <m/>
    <n v="2"/>
  </r>
  <r>
    <s v="ALKA (O)"/>
    <x v="2"/>
    <n v="32"/>
    <n v="0"/>
    <n v="0"/>
    <n v="0"/>
    <n v="0"/>
    <n v="0"/>
    <n v="0"/>
    <n v="32"/>
    <n v="0"/>
    <n v="0"/>
    <n v="0"/>
    <m/>
    <n v="0"/>
    <n v="0"/>
    <n v="0"/>
    <n v="0"/>
    <n v="0"/>
    <n v="0"/>
    <n v="7"/>
    <n v="0"/>
    <n v="0"/>
    <n v="0"/>
    <m/>
    <n v="1"/>
  </r>
  <r>
    <s v="ILMATAR"/>
    <x v="2"/>
    <n v="31"/>
    <n v="0"/>
    <n v="0"/>
    <n v="0"/>
    <n v="15"/>
    <n v="7"/>
    <n v="0"/>
    <n v="0"/>
    <n v="9"/>
    <n v="0"/>
    <n v="0"/>
    <m/>
    <n v="0"/>
    <n v="0"/>
    <n v="0"/>
    <n v="6"/>
    <n v="5"/>
    <n v="0"/>
    <n v="0"/>
    <n v="0"/>
    <n v="0"/>
    <n v="0"/>
    <m/>
    <n v="2"/>
  </r>
  <r>
    <s v="JACQUELINE"/>
    <x v="2"/>
    <n v="31"/>
    <n v="0"/>
    <n v="0"/>
    <n v="0"/>
    <n v="0"/>
    <n v="0"/>
    <n v="0"/>
    <n v="31"/>
    <n v="0"/>
    <n v="0"/>
    <n v="0"/>
    <m/>
    <n v="0"/>
    <n v="0"/>
    <n v="0"/>
    <n v="0"/>
    <n v="0"/>
    <n v="0"/>
    <n v="7"/>
    <n v="0"/>
    <n v="0"/>
    <n v="0"/>
    <m/>
    <n v="1"/>
  </r>
  <r>
    <s v="HOLIDAY"/>
    <x v="4"/>
    <n v="28"/>
    <n v="0"/>
    <n v="0"/>
    <n v="0"/>
    <n v="0"/>
    <n v="0"/>
    <n v="0"/>
    <n v="28"/>
    <n v="0"/>
    <n v="0"/>
    <n v="0"/>
    <m/>
    <n v="0"/>
    <n v="0"/>
    <n v="0"/>
    <n v="0"/>
    <n v="0"/>
    <n v="0"/>
    <n v="7"/>
    <n v="0"/>
    <n v="0"/>
    <n v="0"/>
    <m/>
    <n v="1"/>
  </r>
  <r>
    <s v="MOANA"/>
    <x v="3"/>
    <n v="28"/>
    <n v="0"/>
    <n v="0"/>
    <n v="0"/>
    <n v="0"/>
    <n v="10"/>
    <n v="13"/>
    <n v="0"/>
    <n v="0"/>
    <n v="0"/>
    <n v="5"/>
    <m/>
    <n v="0"/>
    <n v="0"/>
    <n v="0"/>
    <n v="0"/>
    <n v="5"/>
    <n v="5"/>
    <n v="0"/>
    <n v="0"/>
    <n v="0"/>
    <n v="0"/>
    <m/>
    <n v="2"/>
  </r>
  <r>
    <s v="VRABČÁK RENNY"/>
    <x v="1"/>
    <n v="28"/>
    <n v="5"/>
    <n v="1"/>
    <n v="0"/>
    <n v="17"/>
    <n v="0"/>
    <n v="0"/>
    <n v="5"/>
    <n v="0"/>
    <n v="0"/>
    <n v="0"/>
    <m/>
    <n v="6"/>
    <n v="25"/>
    <n v="0"/>
    <n v="6"/>
    <n v="0"/>
    <n v="0"/>
    <n v="7"/>
    <n v="0"/>
    <n v="0"/>
    <n v="0"/>
    <m/>
    <n v="4"/>
  </r>
  <r>
    <s v="SAMMA FLEUR"/>
    <x v="8"/>
    <n v="27"/>
    <n v="0"/>
    <n v="0"/>
    <n v="0"/>
    <n v="0"/>
    <n v="0"/>
    <n v="0"/>
    <n v="0"/>
    <n v="27"/>
    <n v="0"/>
    <n v="0"/>
    <m/>
    <n v="0"/>
    <n v="0"/>
    <n v="0"/>
    <n v="0"/>
    <n v="0"/>
    <n v="0"/>
    <n v="0"/>
    <n v="0"/>
    <n v="0"/>
    <n v="0"/>
    <m/>
    <n v="0"/>
  </r>
  <r>
    <s v="ČERVENÝ TRIMARAN"/>
    <x v="2"/>
    <n v="25"/>
    <n v="3"/>
    <n v="2"/>
    <n v="1"/>
    <n v="4"/>
    <n v="1"/>
    <n v="2"/>
    <n v="6"/>
    <n v="5"/>
    <n v="0"/>
    <n v="1"/>
    <m/>
    <n v="6"/>
    <n v="25"/>
    <n v="5"/>
    <n v="6"/>
    <n v="5"/>
    <n v="5"/>
    <n v="7"/>
    <n v="0"/>
    <n v="0"/>
    <n v="0"/>
    <m/>
    <n v="7"/>
  </r>
  <r>
    <s v="KIRKÉ"/>
    <x v="1"/>
    <n v="23"/>
    <n v="0"/>
    <n v="0"/>
    <n v="0"/>
    <n v="23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PATRIA"/>
    <x v="12"/>
    <n v="23"/>
    <n v="0"/>
    <n v="0"/>
    <n v="0"/>
    <n v="0"/>
    <n v="0"/>
    <n v="0"/>
    <n v="23"/>
    <n v="0"/>
    <n v="0"/>
    <n v="0"/>
    <m/>
    <n v="0"/>
    <n v="0"/>
    <n v="0"/>
    <n v="0"/>
    <n v="0"/>
    <n v="0"/>
    <n v="7"/>
    <n v="0"/>
    <n v="0"/>
    <n v="0"/>
    <m/>
    <n v="1"/>
  </r>
  <r>
    <s v="TULÁK"/>
    <x v="8"/>
    <n v="23"/>
    <n v="0"/>
    <n v="0"/>
    <n v="0"/>
    <n v="0"/>
    <n v="0"/>
    <n v="0"/>
    <n v="0"/>
    <n v="23"/>
    <n v="0"/>
    <n v="0"/>
    <m/>
    <n v="0"/>
    <n v="0"/>
    <n v="0"/>
    <n v="0"/>
    <n v="0"/>
    <n v="0"/>
    <n v="0"/>
    <n v="0"/>
    <n v="0"/>
    <n v="0"/>
    <m/>
    <n v="0"/>
  </r>
  <r>
    <s v="TULIT"/>
    <x v="2"/>
    <n v="22"/>
    <n v="0"/>
    <n v="0"/>
    <n v="0"/>
    <n v="9"/>
    <n v="0"/>
    <n v="0"/>
    <n v="13"/>
    <n v="0"/>
    <n v="0"/>
    <n v="0"/>
    <m/>
    <n v="0"/>
    <n v="0"/>
    <n v="0"/>
    <n v="6"/>
    <n v="0"/>
    <n v="0"/>
    <n v="7"/>
    <n v="0"/>
    <n v="0"/>
    <n v="0"/>
    <m/>
    <n v="2"/>
  </r>
  <r>
    <s v="BOHEMIA"/>
    <x v="1"/>
    <n v="21"/>
    <n v="0"/>
    <n v="0"/>
    <n v="0"/>
    <n v="21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WAYFARER"/>
    <x v="2"/>
    <n v="21"/>
    <n v="0"/>
    <n v="0"/>
    <n v="0"/>
    <n v="0"/>
    <n v="0"/>
    <n v="0"/>
    <n v="21"/>
    <n v="0"/>
    <n v="0"/>
    <n v="0"/>
    <m/>
    <n v="0"/>
    <n v="0"/>
    <n v="0"/>
    <n v="0"/>
    <n v="0"/>
    <n v="0"/>
    <n v="7"/>
    <n v="0"/>
    <n v="0"/>
    <n v="0"/>
    <m/>
    <n v="1"/>
  </r>
  <r>
    <s v="JANE"/>
    <x v="4"/>
    <n v="20"/>
    <n v="0"/>
    <n v="0"/>
    <n v="0"/>
    <n v="0"/>
    <n v="0"/>
    <n v="0"/>
    <n v="20"/>
    <n v="0"/>
    <n v="0"/>
    <n v="0"/>
    <m/>
    <n v="0"/>
    <n v="0"/>
    <n v="0"/>
    <n v="0"/>
    <n v="0"/>
    <n v="0"/>
    <n v="7"/>
    <n v="0"/>
    <n v="0"/>
    <n v="0"/>
    <m/>
    <n v="1"/>
  </r>
  <r>
    <s v="ALDEBARAN"/>
    <x v="13"/>
    <n v="20"/>
    <n v="0"/>
    <n v="0"/>
    <n v="0"/>
    <n v="0"/>
    <n v="0"/>
    <n v="9"/>
    <n v="0"/>
    <n v="11"/>
    <n v="0"/>
    <n v="0"/>
    <m/>
    <n v="0"/>
    <n v="0"/>
    <n v="0"/>
    <n v="0"/>
    <n v="0"/>
    <n v="5"/>
    <n v="0"/>
    <n v="0"/>
    <n v="0"/>
    <n v="0"/>
    <m/>
    <n v="1"/>
  </r>
  <r>
    <s v="VLČÍ TLAPA"/>
    <x v="1"/>
    <n v="20"/>
    <n v="0"/>
    <n v="0"/>
    <n v="0"/>
    <n v="20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BERTA"/>
    <x v="8"/>
    <n v="19"/>
    <n v="0"/>
    <n v="0"/>
    <n v="0"/>
    <n v="0"/>
    <n v="0"/>
    <n v="0"/>
    <n v="0"/>
    <n v="19"/>
    <n v="0"/>
    <n v="0"/>
    <m/>
    <n v="0"/>
    <n v="0"/>
    <n v="0"/>
    <n v="0"/>
    <n v="0"/>
    <n v="0"/>
    <n v="0"/>
    <n v="0"/>
    <n v="0"/>
    <n v="0"/>
    <m/>
    <n v="0"/>
  </r>
  <r>
    <s v="YACKY DOCK"/>
    <x v="4"/>
    <n v="18"/>
    <n v="0"/>
    <n v="0"/>
    <n v="0"/>
    <n v="0"/>
    <n v="0"/>
    <n v="0"/>
    <n v="18"/>
    <n v="0"/>
    <n v="0"/>
    <n v="0"/>
    <m/>
    <n v="0"/>
    <n v="0"/>
    <n v="0"/>
    <n v="0"/>
    <n v="0"/>
    <n v="0"/>
    <n v="7"/>
    <n v="0"/>
    <n v="0"/>
    <n v="0"/>
    <m/>
    <n v="1"/>
  </r>
  <r>
    <s v="SHAKY SHARK"/>
    <x v="8"/>
    <n v="18"/>
    <n v="0"/>
    <n v="0"/>
    <n v="0"/>
    <n v="0"/>
    <n v="0"/>
    <n v="0"/>
    <n v="0"/>
    <n v="18"/>
    <n v="0"/>
    <n v="0"/>
    <m/>
    <n v="0"/>
    <n v="0"/>
    <n v="0"/>
    <n v="0"/>
    <n v="0"/>
    <n v="0"/>
    <n v="0"/>
    <n v="0"/>
    <n v="0"/>
    <n v="0"/>
    <m/>
    <n v="0"/>
  </r>
  <r>
    <s v="ORA"/>
    <x v="3"/>
    <n v="17"/>
    <n v="0"/>
    <n v="0"/>
    <n v="4"/>
    <n v="0"/>
    <n v="8"/>
    <n v="5"/>
    <n v="0"/>
    <n v="0"/>
    <n v="0"/>
    <n v="0"/>
    <m/>
    <n v="0"/>
    <n v="0"/>
    <n v="5"/>
    <n v="0"/>
    <n v="5"/>
    <n v="5"/>
    <n v="0"/>
    <n v="0"/>
    <n v="0"/>
    <n v="0"/>
    <m/>
    <n v="3"/>
  </r>
  <r>
    <s v="RESCÁTOR"/>
    <x v="3"/>
    <n v="17"/>
    <n v="0"/>
    <n v="0"/>
    <n v="5"/>
    <n v="0"/>
    <n v="12"/>
    <n v="0"/>
    <n v="0"/>
    <n v="0"/>
    <n v="0"/>
    <n v="0"/>
    <m/>
    <n v="0"/>
    <n v="0"/>
    <n v="5"/>
    <n v="0"/>
    <n v="5"/>
    <n v="0"/>
    <n v="0"/>
    <n v="0"/>
    <n v="0"/>
    <n v="0"/>
    <m/>
    <n v="2"/>
  </r>
  <r>
    <s v="JANOSCH"/>
    <x v="2"/>
    <n v="15"/>
    <n v="0"/>
    <n v="0"/>
    <n v="0"/>
    <n v="0"/>
    <n v="0"/>
    <n v="0"/>
    <n v="15"/>
    <n v="0"/>
    <n v="0"/>
    <n v="0"/>
    <m/>
    <n v="0"/>
    <n v="0"/>
    <n v="0"/>
    <n v="0"/>
    <n v="0"/>
    <n v="0"/>
    <n v="7"/>
    <n v="0"/>
    <n v="0"/>
    <n v="0"/>
    <m/>
    <n v="1"/>
  </r>
  <r>
    <s v="STINGRAY"/>
    <x v="2"/>
    <n v="15"/>
    <n v="0"/>
    <n v="0"/>
    <n v="0"/>
    <n v="0"/>
    <n v="15"/>
    <n v="0"/>
    <n v="0"/>
    <n v="0"/>
    <n v="0"/>
    <n v="0"/>
    <m/>
    <n v="0"/>
    <n v="0"/>
    <n v="0"/>
    <n v="0"/>
    <n v="5"/>
    <n v="0"/>
    <n v="0"/>
    <n v="0"/>
    <n v="0"/>
    <n v="0"/>
    <m/>
    <n v="1"/>
  </r>
  <r>
    <s v="ALBIN VEGA"/>
    <x v="3"/>
    <n v="14"/>
    <n v="0"/>
    <n v="0"/>
    <n v="0"/>
    <n v="0"/>
    <n v="14"/>
    <n v="0"/>
    <n v="0"/>
    <n v="0"/>
    <n v="0"/>
    <n v="0"/>
    <m/>
    <n v="0"/>
    <n v="0"/>
    <n v="0"/>
    <n v="0"/>
    <n v="5"/>
    <n v="0"/>
    <n v="0"/>
    <n v="0"/>
    <n v="0"/>
    <n v="0"/>
    <m/>
    <n v="1"/>
  </r>
  <r>
    <s v="ARGAZA"/>
    <x v="2"/>
    <n v="14"/>
    <n v="0"/>
    <n v="0"/>
    <n v="0"/>
    <n v="14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COSTA NOSTRA"/>
    <x v="8"/>
    <n v="14"/>
    <n v="0"/>
    <n v="0"/>
    <n v="0"/>
    <n v="0"/>
    <n v="0"/>
    <n v="0"/>
    <n v="0"/>
    <n v="14"/>
    <n v="0"/>
    <n v="0"/>
    <m/>
    <n v="0"/>
    <n v="0"/>
    <n v="0"/>
    <n v="0"/>
    <n v="0"/>
    <n v="0"/>
    <n v="0"/>
    <n v="0"/>
    <n v="0"/>
    <n v="0"/>
    <m/>
    <n v="0"/>
  </r>
  <r>
    <s v="CANDY"/>
    <x v="8"/>
    <n v="13"/>
    <n v="0"/>
    <n v="0"/>
    <n v="0"/>
    <n v="0"/>
    <n v="0"/>
    <n v="0"/>
    <n v="0"/>
    <n v="13"/>
    <n v="0"/>
    <n v="0"/>
    <m/>
    <n v="0"/>
    <n v="0"/>
    <n v="0"/>
    <n v="0"/>
    <n v="0"/>
    <n v="0"/>
    <n v="0"/>
    <n v="0"/>
    <n v="0"/>
    <n v="0"/>
    <m/>
    <n v="0"/>
  </r>
  <r>
    <s v="VIVIANNE"/>
    <x v="1"/>
    <n v="13"/>
    <n v="0"/>
    <n v="0"/>
    <n v="0"/>
    <n v="13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GLORIA"/>
    <x v="8"/>
    <n v="12"/>
    <n v="0"/>
    <n v="0"/>
    <n v="0"/>
    <n v="0"/>
    <n v="0"/>
    <n v="0"/>
    <n v="0"/>
    <n v="12"/>
    <n v="0"/>
    <n v="0"/>
    <m/>
    <n v="0"/>
    <n v="0"/>
    <n v="0"/>
    <n v="0"/>
    <n v="0"/>
    <n v="0"/>
    <n v="0"/>
    <n v="0"/>
    <n v="0"/>
    <n v="0"/>
    <m/>
    <n v="0"/>
  </r>
  <r>
    <s v="PANAREA"/>
    <x v="4"/>
    <n v="12"/>
    <n v="0"/>
    <n v="0"/>
    <n v="0"/>
    <n v="0"/>
    <n v="0"/>
    <n v="0"/>
    <n v="12"/>
    <n v="0"/>
    <n v="0"/>
    <n v="0"/>
    <m/>
    <n v="0"/>
    <n v="0"/>
    <n v="0"/>
    <n v="0"/>
    <n v="0"/>
    <n v="0"/>
    <n v="7"/>
    <n v="0"/>
    <n v="0"/>
    <n v="0"/>
    <m/>
    <n v="1"/>
  </r>
  <r>
    <s v="IRISH MIST"/>
    <x v="1"/>
    <n v="12"/>
    <n v="0"/>
    <n v="0"/>
    <n v="0"/>
    <n v="10"/>
    <n v="0"/>
    <n v="0"/>
    <n v="0"/>
    <n v="0"/>
    <n v="0"/>
    <n v="2"/>
    <m/>
    <n v="0"/>
    <n v="0"/>
    <n v="0"/>
    <n v="6"/>
    <n v="0"/>
    <n v="0"/>
    <n v="0"/>
    <n v="0"/>
    <n v="0"/>
    <n v="0"/>
    <m/>
    <n v="1"/>
  </r>
  <r>
    <s v="BERNARDÝN"/>
    <x v="2"/>
    <n v="12"/>
    <n v="4"/>
    <n v="0"/>
    <n v="0"/>
    <n v="0"/>
    <n v="0"/>
    <n v="0"/>
    <n v="0"/>
    <n v="0"/>
    <n v="0"/>
    <n v="8"/>
    <m/>
    <n v="6"/>
    <n v="0"/>
    <n v="0"/>
    <n v="0"/>
    <n v="0"/>
    <n v="0"/>
    <n v="0"/>
    <n v="0"/>
    <n v="0"/>
    <n v="0"/>
    <m/>
    <n v="1"/>
  </r>
  <r>
    <s v="ALBATROS"/>
    <x v="1"/>
    <n v="12"/>
    <n v="0"/>
    <n v="0"/>
    <n v="0"/>
    <n v="12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SALOME"/>
    <x v="1"/>
    <n v="11"/>
    <n v="0"/>
    <n v="0"/>
    <n v="0"/>
    <n v="0"/>
    <n v="0"/>
    <n v="0"/>
    <n v="11"/>
    <n v="0"/>
    <n v="0"/>
    <n v="0"/>
    <m/>
    <n v="0"/>
    <n v="0"/>
    <n v="0"/>
    <n v="0"/>
    <n v="0"/>
    <n v="0"/>
    <n v="7"/>
    <n v="0"/>
    <n v="0"/>
    <n v="0"/>
    <m/>
    <n v="1"/>
  </r>
  <r>
    <s v="CÁCORKA"/>
    <x v="3"/>
    <n v="11"/>
    <n v="0"/>
    <n v="0"/>
    <n v="11"/>
    <n v="0"/>
    <n v="0"/>
    <n v="0"/>
    <n v="0"/>
    <n v="0"/>
    <n v="0"/>
    <n v="0"/>
    <m/>
    <n v="0"/>
    <n v="0"/>
    <n v="5"/>
    <n v="0"/>
    <n v="0"/>
    <n v="0"/>
    <n v="0"/>
    <n v="0"/>
    <n v="0"/>
    <n v="0"/>
    <m/>
    <n v="1"/>
  </r>
  <r>
    <s v="TEREZA"/>
    <x v="4"/>
    <n v="10"/>
    <n v="0"/>
    <n v="0"/>
    <n v="0"/>
    <n v="0"/>
    <n v="0"/>
    <n v="0"/>
    <n v="10"/>
    <n v="0"/>
    <n v="0"/>
    <n v="0"/>
    <m/>
    <n v="0"/>
    <n v="0"/>
    <n v="0"/>
    <n v="0"/>
    <n v="0"/>
    <n v="0"/>
    <n v="7"/>
    <n v="0"/>
    <n v="0"/>
    <n v="0"/>
    <m/>
    <n v="1"/>
  </r>
  <r>
    <s v="CANALOA"/>
    <x v="2"/>
    <n v="10"/>
    <n v="0"/>
    <n v="0"/>
    <n v="0"/>
    <n v="0"/>
    <n v="0"/>
    <n v="0"/>
    <n v="0"/>
    <n v="0"/>
    <n v="0"/>
    <n v="10"/>
    <m/>
    <n v="0"/>
    <n v="0"/>
    <n v="0"/>
    <n v="0"/>
    <n v="0"/>
    <n v="0"/>
    <n v="0"/>
    <n v="0"/>
    <n v="0"/>
    <n v="0"/>
    <m/>
    <n v="0"/>
  </r>
  <r>
    <s v="GERONIMO"/>
    <x v="8"/>
    <n v="9"/>
    <n v="0"/>
    <n v="0"/>
    <n v="0"/>
    <n v="0"/>
    <n v="0"/>
    <n v="0"/>
    <n v="3"/>
    <n v="6"/>
    <n v="0"/>
    <n v="0"/>
    <m/>
    <n v="0"/>
    <n v="0"/>
    <n v="0"/>
    <n v="0"/>
    <n v="0"/>
    <n v="0"/>
    <n v="7"/>
    <n v="0"/>
    <n v="0"/>
    <n v="0"/>
    <m/>
    <n v="1"/>
  </r>
  <r>
    <s v="KIAORA"/>
    <x v="14"/>
    <n v="9"/>
    <n v="0"/>
    <n v="0"/>
    <n v="0"/>
    <n v="0"/>
    <n v="0"/>
    <n v="0"/>
    <n v="9"/>
    <n v="0"/>
    <n v="0"/>
    <n v="0"/>
    <m/>
    <n v="0"/>
    <n v="0"/>
    <n v="0"/>
    <n v="0"/>
    <n v="0"/>
    <n v="0"/>
    <n v="7"/>
    <n v="0"/>
    <n v="0"/>
    <n v="0"/>
    <m/>
    <n v="1"/>
  </r>
  <r>
    <s v="SHEILA"/>
    <x v="2"/>
    <n v="9"/>
    <n v="0"/>
    <n v="0"/>
    <n v="0"/>
    <n v="0"/>
    <n v="0"/>
    <n v="0"/>
    <n v="2"/>
    <n v="7"/>
    <n v="0"/>
    <n v="0"/>
    <m/>
    <n v="0"/>
    <n v="0"/>
    <n v="0"/>
    <n v="0"/>
    <n v="0"/>
    <n v="0"/>
    <n v="7"/>
    <n v="0"/>
    <n v="0"/>
    <n v="0"/>
    <m/>
    <n v="1"/>
  </r>
  <r>
    <s v="CACTUS"/>
    <x v="3"/>
    <n v="8"/>
    <n v="0"/>
    <n v="0"/>
    <n v="8"/>
    <n v="0"/>
    <n v="0"/>
    <n v="0"/>
    <n v="0"/>
    <n v="0"/>
    <n v="0"/>
    <n v="0"/>
    <m/>
    <n v="0"/>
    <n v="0"/>
    <n v="5"/>
    <n v="0"/>
    <n v="0"/>
    <n v="0"/>
    <n v="0"/>
    <n v="0"/>
    <n v="0"/>
    <n v="0"/>
    <m/>
    <n v="1"/>
  </r>
  <r>
    <s v="JANET"/>
    <x v="2"/>
    <n v="8"/>
    <n v="0"/>
    <n v="0"/>
    <n v="0"/>
    <n v="8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SANTANA"/>
    <x v="8"/>
    <n v="8"/>
    <n v="0"/>
    <n v="0"/>
    <n v="0"/>
    <n v="0"/>
    <n v="0"/>
    <n v="0"/>
    <n v="0"/>
    <n v="8"/>
    <n v="0"/>
    <n v="0"/>
    <m/>
    <n v="0"/>
    <n v="0"/>
    <n v="0"/>
    <n v="0"/>
    <n v="0"/>
    <n v="0"/>
    <n v="0"/>
    <n v="0"/>
    <n v="0"/>
    <n v="0"/>
    <m/>
    <n v="0"/>
  </r>
  <r>
    <s v="CARAVELLE"/>
    <x v="2"/>
    <n v="7"/>
    <n v="0"/>
    <n v="0"/>
    <n v="0"/>
    <n v="0"/>
    <n v="0"/>
    <n v="0"/>
    <n v="7"/>
    <n v="0"/>
    <n v="0"/>
    <n v="0"/>
    <m/>
    <n v="0"/>
    <n v="0"/>
    <n v="0"/>
    <n v="0"/>
    <n v="0"/>
    <n v="0"/>
    <n v="7"/>
    <n v="0"/>
    <n v="0"/>
    <n v="0"/>
    <m/>
    <n v="1"/>
  </r>
  <r>
    <s v="KATIE"/>
    <x v="5"/>
    <n v="7"/>
    <n v="0"/>
    <n v="0"/>
    <n v="0"/>
    <n v="7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ALOA"/>
    <x v="2"/>
    <n v="7"/>
    <n v="0"/>
    <n v="7"/>
    <n v="0"/>
    <n v="0"/>
    <n v="0"/>
    <n v="0"/>
    <n v="0"/>
    <n v="0"/>
    <n v="0"/>
    <n v="0"/>
    <m/>
    <n v="0"/>
    <n v="50"/>
    <n v="0"/>
    <n v="0"/>
    <n v="0"/>
    <n v="0"/>
    <n v="0"/>
    <n v="0"/>
    <n v="0"/>
    <n v="0"/>
    <m/>
    <n v="1"/>
  </r>
  <r>
    <s v="ANTINOA"/>
    <x v="1"/>
    <n v="6"/>
    <n v="0"/>
    <n v="0"/>
    <n v="0"/>
    <n v="6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MOGLI"/>
    <x v="1"/>
    <n v="5"/>
    <n v="0"/>
    <n v="0"/>
    <n v="0"/>
    <n v="5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EVA"/>
    <x v="3"/>
    <n v="5"/>
    <n v="0"/>
    <n v="0"/>
    <n v="0"/>
    <n v="0"/>
    <n v="5"/>
    <n v="0"/>
    <n v="0"/>
    <n v="0"/>
    <n v="0"/>
    <n v="0"/>
    <m/>
    <n v="0"/>
    <n v="0"/>
    <n v="0"/>
    <n v="0"/>
    <n v="5"/>
    <n v="0"/>
    <n v="0"/>
    <n v="0"/>
    <n v="0"/>
    <n v="0"/>
    <m/>
    <n v="1"/>
  </r>
  <r>
    <s v="SAGITTA (CL)"/>
    <x v="1"/>
    <n v="5"/>
    <n v="0"/>
    <n v="0"/>
    <n v="0"/>
    <n v="2"/>
    <n v="0"/>
    <n v="0"/>
    <n v="0"/>
    <n v="3"/>
    <n v="0"/>
    <n v="0"/>
    <m/>
    <n v="0"/>
    <n v="0"/>
    <n v="0"/>
    <n v="6"/>
    <n v="0"/>
    <n v="0"/>
    <n v="0"/>
    <n v="0"/>
    <n v="0"/>
    <n v="0"/>
    <m/>
    <n v="1"/>
  </r>
  <r>
    <s v="ARZAGA"/>
    <x v="4"/>
    <n v="4"/>
    <n v="0"/>
    <n v="0"/>
    <n v="0"/>
    <n v="0"/>
    <n v="0"/>
    <n v="0"/>
    <n v="4"/>
    <n v="0"/>
    <n v="0"/>
    <n v="0"/>
    <m/>
    <n v="0"/>
    <n v="0"/>
    <n v="0"/>
    <n v="0"/>
    <n v="0"/>
    <n v="0"/>
    <n v="7"/>
    <n v="0"/>
    <n v="0"/>
    <n v="0"/>
    <m/>
    <n v="1"/>
  </r>
  <r>
    <s v="ASTARTÉ"/>
    <x v="8"/>
    <n v="4"/>
    <n v="0"/>
    <n v="0"/>
    <n v="0"/>
    <n v="0"/>
    <n v="0"/>
    <n v="0"/>
    <n v="0"/>
    <n v="4"/>
    <n v="0"/>
    <n v="0"/>
    <m/>
    <n v="0"/>
    <n v="0"/>
    <n v="0"/>
    <n v="0"/>
    <n v="0"/>
    <n v="0"/>
    <n v="0"/>
    <n v="0"/>
    <n v="0"/>
    <n v="0"/>
    <m/>
    <n v="0"/>
  </r>
  <r>
    <s v="ORION"/>
    <x v="3"/>
    <n v="4"/>
    <n v="0"/>
    <n v="0"/>
    <n v="0"/>
    <n v="0"/>
    <n v="4"/>
    <n v="0"/>
    <n v="0"/>
    <n v="0"/>
    <n v="0"/>
    <n v="0"/>
    <m/>
    <n v="0"/>
    <n v="0"/>
    <n v="0"/>
    <n v="0"/>
    <n v="5"/>
    <n v="0"/>
    <n v="0"/>
    <n v="0"/>
    <n v="0"/>
    <n v="0"/>
    <m/>
    <n v="1"/>
  </r>
  <r>
    <s v="RADIANCE"/>
    <x v="5"/>
    <n v="4"/>
    <n v="0"/>
    <n v="0"/>
    <n v="0"/>
    <n v="0"/>
    <n v="0"/>
    <n v="0"/>
    <n v="0"/>
    <n v="0"/>
    <n v="0"/>
    <n v="4"/>
    <m/>
    <n v="0"/>
    <n v="0"/>
    <n v="0"/>
    <n v="0"/>
    <n v="0"/>
    <n v="0"/>
    <n v="0"/>
    <n v="0"/>
    <n v="0"/>
    <n v="0"/>
    <m/>
    <n v="0"/>
  </r>
  <r>
    <s v="HEIDI"/>
    <x v="3"/>
    <n v="4"/>
    <n v="0"/>
    <n v="0"/>
    <n v="0"/>
    <n v="0"/>
    <n v="3"/>
    <n v="0"/>
    <n v="1"/>
    <n v="0"/>
    <n v="0"/>
    <n v="0"/>
    <m/>
    <n v="0"/>
    <n v="0"/>
    <n v="0"/>
    <n v="0"/>
    <n v="5"/>
    <n v="0"/>
    <n v="7"/>
    <n v="0"/>
    <n v="0"/>
    <n v="0"/>
    <m/>
    <n v="2"/>
  </r>
  <r>
    <s v="LEGENDE"/>
    <x v="2"/>
    <n v="3"/>
    <n v="0"/>
    <n v="3"/>
    <n v="0"/>
    <n v="0"/>
    <n v="0"/>
    <n v="0"/>
    <n v="0"/>
    <n v="0"/>
    <n v="0"/>
    <n v="0"/>
    <m/>
    <n v="0"/>
    <n v="25"/>
    <n v="0"/>
    <n v="0"/>
    <n v="0"/>
    <n v="0"/>
    <n v="0"/>
    <n v="0"/>
    <n v="0"/>
    <n v="0"/>
    <m/>
    <n v="1"/>
  </r>
  <r>
    <s v="PETREL"/>
    <x v="1"/>
    <n v="3"/>
    <n v="0"/>
    <n v="0"/>
    <n v="0"/>
    <n v="3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  <r>
    <s v="ANIMA NERA"/>
    <x v="3"/>
    <n v="3"/>
    <n v="0"/>
    <n v="0"/>
    <n v="3"/>
    <n v="0"/>
    <n v="0"/>
    <n v="0"/>
    <n v="0"/>
    <n v="0"/>
    <n v="0"/>
    <n v="0"/>
    <m/>
    <n v="0"/>
    <n v="0"/>
    <n v="5"/>
    <n v="0"/>
    <n v="0"/>
    <n v="0"/>
    <n v="0"/>
    <n v="0"/>
    <n v="0"/>
    <n v="0"/>
    <m/>
    <n v="1"/>
  </r>
  <r>
    <s v="4SEA"/>
    <x v="3"/>
    <n v="2"/>
    <n v="0"/>
    <n v="0"/>
    <n v="0"/>
    <n v="0"/>
    <n v="2"/>
    <n v="0"/>
    <n v="0"/>
    <n v="0"/>
    <n v="0"/>
    <n v="0"/>
    <m/>
    <n v="0"/>
    <n v="0"/>
    <n v="0"/>
    <n v="0"/>
    <n v="5"/>
    <n v="0"/>
    <n v="0"/>
    <n v="0"/>
    <n v="0"/>
    <n v="0"/>
    <m/>
    <n v="1"/>
  </r>
  <r>
    <s v="THE BOSS"/>
    <x v="2"/>
    <n v="2"/>
    <n v="0"/>
    <n v="0"/>
    <n v="0"/>
    <n v="0"/>
    <n v="0"/>
    <n v="0"/>
    <n v="0"/>
    <n v="2"/>
    <n v="0"/>
    <n v="0"/>
    <m/>
    <n v="0"/>
    <n v="0"/>
    <n v="0"/>
    <n v="0"/>
    <n v="0"/>
    <n v="0"/>
    <n v="0"/>
    <n v="0"/>
    <n v="0"/>
    <n v="0"/>
    <m/>
    <n v="0"/>
  </r>
  <r>
    <s v="HAI AU"/>
    <x v="4"/>
    <n v="1"/>
    <n v="0"/>
    <n v="0"/>
    <n v="0"/>
    <n v="0"/>
    <n v="0"/>
    <n v="0"/>
    <n v="0"/>
    <n v="1"/>
    <n v="0"/>
    <n v="0"/>
    <m/>
    <n v="0"/>
    <n v="0"/>
    <n v="0"/>
    <n v="0"/>
    <n v="0"/>
    <n v="0"/>
    <n v="0"/>
    <n v="0"/>
    <n v="0"/>
    <n v="0"/>
    <m/>
    <n v="0"/>
  </r>
  <r>
    <s v="PELIKÁN"/>
    <x v="15"/>
    <n v="1"/>
    <n v="0"/>
    <n v="0"/>
    <n v="0"/>
    <n v="0"/>
    <n v="0"/>
    <n v="1"/>
    <n v="0"/>
    <n v="0"/>
    <n v="0"/>
    <n v="0"/>
    <m/>
    <n v="0"/>
    <n v="0"/>
    <n v="0"/>
    <n v="0"/>
    <n v="0"/>
    <n v="5"/>
    <n v="0"/>
    <n v="0"/>
    <n v="0"/>
    <n v="0"/>
    <m/>
    <n v="1"/>
  </r>
  <r>
    <s v="KOZELÍNA"/>
    <x v="1"/>
    <n v="1"/>
    <n v="0"/>
    <n v="0"/>
    <n v="0"/>
    <n v="1"/>
    <n v="0"/>
    <n v="0"/>
    <n v="0"/>
    <n v="0"/>
    <n v="0"/>
    <n v="0"/>
    <m/>
    <n v="0"/>
    <n v="0"/>
    <n v="0"/>
    <n v="6"/>
    <n v="0"/>
    <n v="0"/>
    <n v="0"/>
    <n v="0"/>
    <n v="0"/>
    <n v="0"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showMissing="0" updatedVersion="3" minRefreshableVersion="3" itemPrintTitles="1" createdVersion="5" indent="0" compact="0" compactData="0" gridDropZones="1" multipleFieldFilters="0">
  <location ref="A3:C19" firstHeaderRow="1" firstDataRow="2" firstDataCol="1"/>
  <pivotFields count="26">
    <pivotField dataField="1" compact="0" outline="0" showAll="0"/>
    <pivotField axis="axisRow" compact="0" outline="0" showAll="0" sortType="descending">
      <items count="17">
        <item h="1" x="2"/>
        <item x="5"/>
        <item x="3"/>
        <item x="6"/>
        <item x="4"/>
        <item x="0"/>
        <item x="10"/>
        <item x="15"/>
        <item x="8"/>
        <item x="1"/>
        <item x="11"/>
        <item x="9"/>
        <item x="14"/>
        <item x="12"/>
        <item x="13"/>
        <item h="1"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compact="0" numFmtId="2" outline="0" showAll="0"/>
    <pivotField compact="0" numFmtId="2" outline="0" showAll="0"/>
    <pivotField compact="0" numFmtId="2" outline="0" showAll="0"/>
    <pivotField compact="0" numFmtId="2" outline="0" showAll="0"/>
    <pivotField compact="0" numFmtId="2" outline="0" showAll="0"/>
    <pivotField compact="0" numFmtId="2" outline="0" showAll="0"/>
    <pivotField compact="0" numFmtId="2" outline="0" showAll="0"/>
    <pivotField compact="0" numFmtId="2" outline="0" showAll="0"/>
    <pivotField compact="0" numFmtId="2" outline="0" showAll="0" defaultSubtotal="0"/>
    <pivotField compact="0" numFmtId="2" outline="0" showAll="0"/>
    <pivotField compact="0" outline="0" showAll="0"/>
    <pivotField dataField="1" compact="0" outline="0" showAll="0"/>
  </pivotFields>
  <rowFields count="1">
    <field x="1"/>
  </rowFields>
  <rowItems count="15">
    <i>
      <x v="9"/>
    </i>
    <i>
      <x v="2"/>
    </i>
    <i>
      <x v="8"/>
    </i>
    <i>
      <x v="4"/>
    </i>
    <i>
      <x v="1"/>
    </i>
    <i>
      <x v="5"/>
    </i>
    <i>
      <x v="3"/>
    </i>
    <i>
      <x v="11"/>
    </i>
    <i>
      <x v="14"/>
    </i>
    <i>
      <x v="12"/>
    </i>
    <i>
      <x v="13"/>
    </i>
    <i>
      <x v="6"/>
    </i>
    <i>
      <x v="10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Loď" fld="0" subtotal="count" baseField="0" baseItem="0"/>
    <dataField name="Sum of Počet závodů" fld="25" baseField="0" baseItem="0"/>
  </dataFields>
  <formats count="14">
    <format dxfId="130">
      <pivotArea type="all" dataOnly="0" outline="0" fieldPosition="0"/>
    </format>
    <format dxfId="129">
      <pivotArea type="origin" dataOnly="0" labelOnly="1" outline="0" fieldPosition="0"/>
    </format>
    <format dxfId="128">
      <pivotArea dataOnly="0" labelOnly="1" outline="0" fieldPosition="0">
        <references count="1">
          <reference field="4294967294" count="0"/>
        </references>
      </pivotArea>
    </format>
    <format dxfId="127">
      <pivotArea dataOnly="0" labelOnly="1" outline="0" fieldPosition="0">
        <references count="1">
          <reference field="4294967294" count="0"/>
        </references>
      </pivotArea>
    </format>
    <format dxfId="126">
      <pivotArea dataOnly="0" labelOnly="1" outline="0" fieldPosition="0">
        <references count="1">
          <reference field="4294967294" count="0"/>
        </references>
      </pivotArea>
    </format>
    <format dxfId="1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dataOnly="0" labelOnly="1" outline="0" fieldPosition="0">
        <references count="1">
          <reference field="1" count="0"/>
        </references>
      </pivotArea>
    </format>
    <format dxfId="118">
      <pivotArea dataOnly="0" labelOnly="1" grandRow="1" outline="0" fieldPosition="0"/>
    </format>
    <format dxfId="1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22" showRowHeaders="0" showColHeaders="0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7"/>
  <sheetViews>
    <sheetView showGridLines="0" zoomScale="145" zoomScaleNormal="145" workbookViewId="0">
      <pane ySplit="2" topLeftCell="A123" activePane="bottomLeft" state="frozen"/>
      <selection pane="bottomLeft" activeCell="J294" sqref="J294"/>
    </sheetView>
  </sheetViews>
  <sheetFormatPr defaultColWidth="8.85546875" defaultRowHeight="11.25" x14ac:dyDescent="0.15"/>
  <cols>
    <col min="1" max="1" width="2.7109375" style="29" customWidth="1"/>
    <col min="2" max="2" width="20.42578125" style="29" bestFit="1" customWidth="1"/>
    <col min="3" max="3" width="15.42578125" style="29" bestFit="1" customWidth="1"/>
    <col min="4" max="4" width="7.5703125" style="29" bestFit="1" customWidth="1"/>
    <col min="5" max="6" width="19" style="29" bestFit="1" customWidth="1"/>
    <col min="7" max="7" width="9.7109375" style="29" bestFit="1" customWidth="1"/>
    <col min="8" max="8" width="7.85546875" style="29" bestFit="1" customWidth="1"/>
    <col min="9" max="9" width="20.28515625" style="29" customWidth="1"/>
    <col min="10" max="10" width="18.42578125" style="29" bestFit="1" customWidth="1"/>
    <col min="11" max="11" width="7.5703125" style="29" customWidth="1"/>
    <col min="12" max="12" width="20.28515625" style="74" bestFit="1" customWidth="1"/>
    <col min="13" max="13" width="17.140625" style="74" bestFit="1" customWidth="1"/>
    <col min="14" max="15" width="8.85546875" style="29"/>
    <col min="16" max="16" width="14.28515625" style="29" bestFit="1" customWidth="1"/>
    <col min="17" max="16384" width="8.85546875" style="29"/>
  </cols>
  <sheetData>
    <row r="1" spans="2:13" x14ac:dyDescent="0.15">
      <c r="G1" s="120">
        <f>SUM(G12:G263)</f>
        <v>109</v>
      </c>
      <c r="H1" s="120">
        <f>SUM(H12:H263)</f>
        <v>80</v>
      </c>
      <c r="I1" s="120"/>
    </row>
    <row r="2" spans="2:13" x14ac:dyDescent="0.15">
      <c r="B2" s="85" t="s">
        <v>224</v>
      </c>
      <c r="C2" s="85" t="s">
        <v>88</v>
      </c>
      <c r="D2" s="86" t="s">
        <v>89</v>
      </c>
      <c r="E2" s="85" t="s">
        <v>225</v>
      </c>
      <c r="F2" s="85" t="s">
        <v>10</v>
      </c>
      <c r="G2" s="85" t="s">
        <v>226</v>
      </c>
      <c r="H2" s="85" t="s">
        <v>37</v>
      </c>
      <c r="I2" s="85" t="s">
        <v>150</v>
      </c>
      <c r="J2" s="85" t="s">
        <v>227</v>
      </c>
    </row>
    <row r="3" spans="2:13" x14ac:dyDescent="0.15">
      <c r="B3" s="30" t="s">
        <v>336</v>
      </c>
      <c r="C3" s="30" t="s">
        <v>332</v>
      </c>
      <c r="D3" s="60">
        <v>1</v>
      </c>
      <c r="E3" s="30" t="str">
        <f>IFERROR(VLOOKUP(B3,'2 - Open'!C:C,1,0),"-")</f>
        <v>-</v>
      </c>
      <c r="F3" s="30" t="str">
        <f>IFERROR(VLOOKUP(B3,'Celkové pořadí'!D:D,1,0),"-")</f>
        <v>-</v>
      </c>
      <c r="G3" s="72">
        <f>COUNTIF('2 - Open'!C:C,B3)</f>
        <v>0</v>
      </c>
      <c r="H3" s="72">
        <f>COUNTIF('Celkové pořadí'!D:D,'Startovní listina'!B19)</f>
        <v>0</v>
      </c>
      <c r="I3" s="72">
        <f>COUNTIF(B:B,B3)</f>
        <v>1</v>
      </c>
      <c r="J3" s="80" t="s">
        <v>77</v>
      </c>
      <c r="L3" s="74" t="str">
        <f>UPPER(B3)</f>
        <v>ČERNÁ</v>
      </c>
    </row>
    <row r="4" spans="2:13" x14ac:dyDescent="0.15">
      <c r="B4" s="30" t="s">
        <v>158</v>
      </c>
      <c r="C4" s="30" t="s">
        <v>332</v>
      </c>
      <c r="D4" s="60">
        <v>1</v>
      </c>
      <c r="E4" s="30" t="str">
        <f>IFERROR(VLOOKUP(B4,'2 - Open'!C:C,1,0),"-")</f>
        <v>-</v>
      </c>
      <c r="F4" s="30" t="str">
        <f>IFERROR(VLOOKUP(B4,'Celkové pořadí'!D:D,1,0),"-")</f>
        <v>-</v>
      </c>
      <c r="G4" s="72">
        <f>COUNTIF('2 - Open'!C:C,B4)</f>
        <v>0</v>
      </c>
      <c r="H4" s="72">
        <f>COUNTIF('Celkové pořadí'!D:D,'Startovní listina'!B20)</f>
        <v>0</v>
      </c>
      <c r="I4" s="72">
        <f>COUNTIF(B:B,B4)</f>
        <v>1</v>
      </c>
      <c r="J4" s="80" t="s">
        <v>77</v>
      </c>
      <c r="L4" s="74" t="str">
        <f>UPPER(B4)</f>
        <v>FLYING FISH</v>
      </c>
    </row>
    <row r="5" spans="2:13" x14ac:dyDescent="0.15">
      <c r="B5" s="30" t="s">
        <v>333</v>
      </c>
      <c r="C5" s="30" t="s">
        <v>332</v>
      </c>
      <c r="D5" s="60">
        <v>1</v>
      </c>
      <c r="E5" s="30" t="str">
        <f>IFERROR(VLOOKUP(B5,'3 - Racer'!C:C,1,0),"-")</f>
        <v>-</v>
      </c>
      <c r="F5" s="30" t="str">
        <f>IFERROR(VLOOKUP(B5,'Celkové pořadí'!D:D,1,0),"-")</f>
        <v>KAT</v>
      </c>
      <c r="G5" s="72">
        <f>COUNTIF('3 - Racer'!C:C,B5)</f>
        <v>0</v>
      </c>
      <c r="H5" s="72">
        <f>COUNTIF('Celkové pořadí'!D:D,'Startovní listina'!B18)</f>
        <v>0</v>
      </c>
      <c r="I5" s="72">
        <f>COUNTIF(B:B,B5)</f>
        <v>1</v>
      </c>
      <c r="J5" s="80" t="s">
        <v>71</v>
      </c>
      <c r="L5" s="74" t="str">
        <f t="shared" ref="L5" si="0">UPPER(B5)</f>
        <v>KAT</v>
      </c>
      <c r="M5" s="74" t="str">
        <f t="shared" ref="M5" si="1">UPPER(J5)</f>
        <v>NAŠE ZÁTOKA</v>
      </c>
    </row>
    <row r="6" spans="2:13" x14ac:dyDescent="0.15">
      <c r="B6" s="30" t="s">
        <v>346</v>
      </c>
      <c r="C6" s="30" t="s">
        <v>332</v>
      </c>
      <c r="D6" s="60">
        <v>1</v>
      </c>
      <c r="E6" s="30" t="str">
        <f>IFERROR(VLOOKUP(B6,'3 - Racer'!C:C,1,0),"-")</f>
        <v>-</v>
      </c>
      <c r="F6" s="30" t="str">
        <f>IFERROR(VLOOKUP(B6,'Celkové pořadí'!D:D,1,0),"-")</f>
        <v>DOBŘEMY</v>
      </c>
      <c r="G6" s="72">
        <f>COUNTIF('3 - Racer'!C:C,B6)</f>
        <v>0</v>
      </c>
      <c r="H6" s="72">
        <f>COUNTIF('Celkové pořadí'!D:D,'Startovní listina'!B19)</f>
        <v>0</v>
      </c>
      <c r="I6" s="72">
        <f>COUNTIF(B:B,B6)</f>
        <v>1</v>
      </c>
      <c r="J6" s="80"/>
      <c r="L6" s="74" t="str">
        <f t="shared" ref="L6:L7" si="2">UPPER(B6)</f>
        <v>DOBŘEMY</v>
      </c>
      <c r="M6" s="74" t="str">
        <f t="shared" ref="M6:M7" si="3">UPPER(J6)</f>
        <v/>
      </c>
    </row>
    <row r="7" spans="2:13" x14ac:dyDescent="0.15">
      <c r="B7" s="30" t="s">
        <v>156</v>
      </c>
      <c r="C7" s="30" t="s">
        <v>332</v>
      </c>
      <c r="D7" s="60">
        <v>1</v>
      </c>
      <c r="E7" s="30" t="str">
        <f>IFERROR(VLOOKUP(B7,'1 - SUPER Open'!C:C,1,0),"-")</f>
        <v>TYVADO</v>
      </c>
      <c r="F7" s="30" t="str">
        <f>IFERROR(VLOOKUP(B7,'Celkové pořadí'!D:D,1,0),"-")</f>
        <v>TYVADO</v>
      </c>
      <c r="G7" s="72">
        <f>COUNTIF('1 - SUPER Open'!C:C,B7)</f>
        <v>1</v>
      </c>
      <c r="H7" s="72">
        <f>COUNTIF('Celkové pořadí'!D:D,'Startovní listina'!B7)</f>
        <v>1</v>
      </c>
      <c r="I7" s="72">
        <f>COUNTIF(B:B,B7)</f>
        <v>1</v>
      </c>
      <c r="J7" s="80" t="s">
        <v>77</v>
      </c>
      <c r="L7" s="74" t="str">
        <f t="shared" si="2"/>
        <v>TYVADO</v>
      </c>
      <c r="M7" s="74" t="str">
        <f t="shared" si="3"/>
        <v>-</v>
      </c>
    </row>
    <row r="8" spans="2:13" x14ac:dyDescent="0.15">
      <c r="B8" s="85"/>
      <c r="C8" s="85"/>
      <c r="D8" s="86"/>
      <c r="E8" s="85"/>
      <c r="F8" s="85"/>
      <c r="G8" s="85"/>
      <c r="H8" s="85"/>
      <c r="I8" s="85"/>
      <c r="J8" s="85"/>
    </row>
    <row r="9" spans="2:13" x14ac:dyDescent="0.15">
      <c r="B9" s="85"/>
      <c r="C9" s="85"/>
      <c r="D9" s="86"/>
      <c r="E9" s="85"/>
      <c r="F9" s="85"/>
      <c r="G9" s="85"/>
      <c r="H9" s="85"/>
      <c r="I9" s="85"/>
      <c r="J9" s="85"/>
    </row>
    <row r="10" spans="2:13" x14ac:dyDescent="0.15">
      <c r="B10" s="85"/>
      <c r="C10" s="85"/>
      <c r="D10" s="86"/>
      <c r="E10" s="85"/>
      <c r="F10" s="85"/>
      <c r="G10" s="85"/>
      <c r="H10" s="85"/>
      <c r="I10" s="85"/>
      <c r="J10" s="85"/>
    </row>
    <row r="11" spans="2:13" x14ac:dyDescent="0.15">
      <c r="B11" s="85"/>
      <c r="C11" s="85"/>
      <c r="D11" s="86"/>
      <c r="E11" s="85"/>
      <c r="F11" s="85"/>
      <c r="G11" s="85"/>
      <c r="H11" s="85"/>
      <c r="I11" s="85"/>
      <c r="J11" s="85"/>
    </row>
    <row r="12" spans="2:13" x14ac:dyDescent="0.15">
      <c r="B12" s="30" t="s">
        <v>119</v>
      </c>
      <c r="C12" s="30" t="s">
        <v>5</v>
      </c>
      <c r="D12" s="60">
        <v>2</v>
      </c>
      <c r="E12" s="30" t="str">
        <f>IFERROR(VLOOKUP(B12,'2 - Open'!C:C,1,0),"-")</f>
        <v>-</v>
      </c>
      <c r="F12" s="30" t="str">
        <f>IFERROR(VLOOKUP(B12,'Celkové pořadí'!D:D,1,0),"-")</f>
        <v>-</v>
      </c>
      <c r="G12" s="72">
        <f>COUNTIF('2 - Open'!C:C,B12)</f>
        <v>0</v>
      </c>
      <c r="H12" s="72">
        <f>COUNTIF('Celkové pořadí'!D:D,'Startovní listina'!B12)</f>
        <v>0</v>
      </c>
      <c r="I12" s="72">
        <f t="shared" ref="I12:I38" si="4">COUNTIF(B:B,B12)</f>
        <v>1</v>
      </c>
      <c r="J12" s="80" t="s">
        <v>70</v>
      </c>
      <c r="L12" s="74" t="str">
        <f t="shared" ref="L12:L37" si="5">UPPER(B12)</f>
        <v>ALBATROS</v>
      </c>
      <c r="M12" s="74" t="str">
        <f>UPPER(J12)</f>
        <v>YCKP</v>
      </c>
    </row>
    <row r="13" spans="2:13" x14ac:dyDescent="0.15">
      <c r="B13" s="30" t="s">
        <v>81</v>
      </c>
      <c r="C13" s="30" t="s">
        <v>5</v>
      </c>
      <c r="D13" s="60">
        <v>2</v>
      </c>
      <c r="E13" s="30" t="str">
        <f>IFERROR(VLOOKUP(B13,'2 - Open'!C:C,1,0),"-")</f>
        <v>-</v>
      </c>
      <c r="F13" s="30" t="str">
        <f>IFERROR(VLOOKUP(B13,'Celkové pořadí'!D:D,1,0),"-")</f>
        <v>-</v>
      </c>
      <c r="G13" s="72">
        <f>COUNTIF('2 - Open'!C:C,B13)</f>
        <v>0</v>
      </c>
      <c r="H13" s="72">
        <f>COUNTIF('Celkové pořadí'!D:D,'Startovní listina'!B13)</f>
        <v>0</v>
      </c>
      <c r="I13" s="72">
        <f t="shared" si="4"/>
        <v>1</v>
      </c>
      <c r="J13" s="80" t="s">
        <v>69</v>
      </c>
      <c r="L13" s="74" t="str">
        <f t="shared" si="5"/>
        <v>ALCAT</v>
      </c>
      <c r="M13" s="74" t="str">
        <f>UPPER(J13)</f>
        <v>JKK</v>
      </c>
    </row>
    <row r="14" spans="2:13" x14ac:dyDescent="0.15">
      <c r="B14" s="30" t="s">
        <v>231</v>
      </c>
      <c r="C14" s="30" t="s">
        <v>5</v>
      </c>
      <c r="D14" s="60">
        <v>2</v>
      </c>
      <c r="E14" s="30" t="str">
        <f>IFERROR(VLOOKUP(B14,'2 - Open'!C:C,1,0),"-")</f>
        <v>-</v>
      </c>
      <c r="F14" s="30" t="str">
        <f>IFERROR(VLOOKUP(B14,'Celkové pořadí'!D:D,1,0),"-")</f>
        <v>-</v>
      </c>
      <c r="G14" s="72">
        <f>COUNTIF('2 - Open'!C:C,B14)</f>
        <v>0</v>
      </c>
      <c r="H14" s="72">
        <f>COUNTIF('Celkové pořadí'!D:D,'Startovní listina'!B14)</f>
        <v>0</v>
      </c>
      <c r="I14" s="72">
        <f t="shared" si="4"/>
        <v>1</v>
      </c>
      <c r="J14" s="80" t="s">
        <v>77</v>
      </c>
      <c r="L14" s="74" t="str">
        <f t="shared" si="5"/>
        <v>ALKA (O)</v>
      </c>
      <c r="M14" s="74" t="str">
        <f>UPPER(J14)</f>
        <v>-</v>
      </c>
    </row>
    <row r="15" spans="2:13" x14ac:dyDescent="0.15">
      <c r="B15" s="30" t="s">
        <v>320</v>
      </c>
      <c r="C15" s="30" t="s">
        <v>5</v>
      </c>
      <c r="D15" s="60">
        <v>2</v>
      </c>
      <c r="E15" s="30"/>
      <c r="F15" s="30"/>
      <c r="G15" s="72"/>
      <c r="H15" s="72"/>
      <c r="I15" s="72">
        <f t="shared" si="4"/>
        <v>1</v>
      </c>
      <c r="J15" s="80"/>
      <c r="L15" s="74" t="str">
        <f t="shared" si="5"/>
        <v>CRAZY ORCA</v>
      </c>
    </row>
    <row r="16" spans="2:13" x14ac:dyDescent="0.15">
      <c r="B16" s="30" t="s">
        <v>30</v>
      </c>
      <c r="C16" s="30" t="s">
        <v>5</v>
      </c>
      <c r="D16" s="60">
        <v>2</v>
      </c>
      <c r="E16" s="30" t="str">
        <f>IFERROR(VLOOKUP(B16,'2 - Open'!C:C,1,0),"-")</f>
        <v>ČERVENÝ TRIMARAN</v>
      </c>
      <c r="F16" s="30" t="str">
        <f>IFERROR(VLOOKUP(B16,'Celkové pořadí'!D:D,1,0),"-")</f>
        <v>ČERVENÝ TRIMARAN</v>
      </c>
      <c r="G16" s="72">
        <f>COUNTIF('2 - Open'!C:C,B16)</f>
        <v>1</v>
      </c>
      <c r="H16" s="72">
        <f>COUNTIF('Celkové pořadí'!D:D,'Startovní listina'!B15)</f>
        <v>0</v>
      </c>
      <c r="I16" s="72">
        <f t="shared" si="4"/>
        <v>1</v>
      </c>
      <c r="J16" s="80" t="s">
        <v>77</v>
      </c>
      <c r="L16" s="74" t="str">
        <f t="shared" si="5"/>
        <v>ČERVENÝ TRIMARAN</v>
      </c>
      <c r="M16" s="74" t="str">
        <f>UPPER(J16)</f>
        <v>-</v>
      </c>
    </row>
    <row r="17" spans="2:13" x14ac:dyDescent="0.15">
      <c r="B17" s="30" t="s">
        <v>280</v>
      </c>
      <c r="C17" s="30" t="s">
        <v>5</v>
      </c>
      <c r="D17" s="60">
        <v>2</v>
      </c>
      <c r="E17" s="30" t="str">
        <f>IFERROR(VLOOKUP(B17,'2 - Open'!C:C,1,0),"-")</f>
        <v>-</v>
      </c>
      <c r="F17" s="30" t="str">
        <f>IFERROR(VLOOKUP(B17,'Celkové pořadí'!D:D,1,0),"-")</f>
        <v>-</v>
      </c>
      <c r="G17" s="72">
        <f>COUNTIF('2 - Open'!C:C,B17)</f>
        <v>0</v>
      </c>
      <c r="H17" s="72">
        <f>COUNTIF('Celkové pořadí'!D:D,'Startovní listina'!B16)</f>
        <v>1</v>
      </c>
      <c r="I17" s="72">
        <f t="shared" si="4"/>
        <v>1</v>
      </c>
      <c r="J17" s="80" t="s">
        <v>77</v>
      </c>
      <c r="L17" s="74" t="str">
        <f t="shared" si="5"/>
        <v>ENDIS</v>
      </c>
      <c r="M17" s="74" t="str">
        <f>UPPER(J17)</f>
        <v>-</v>
      </c>
    </row>
    <row r="18" spans="2:13" x14ac:dyDescent="0.15">
      <c r="B18" s="30" t="s">
        <v>323</v>
      </c>
      <c r="C18" s="30" t="s">
        <v>5</v>
      </c>
      <c r="D18" s="60">
        <v>2</v>
      </c>
      <c r="E18" s="30" t="str">
        <f>IFERROR(VLOOKUP(B18,'2 - Open'!C:C,1,0),"-")</f>
        <v>-</v>
      </c>
      <c r="F18" s="30" t="str">
        <f>IFERROR(VLOOKUP(B18,'Celkové pořadí'!D:D,1,0),"-")</f>
        <v>-</v>
      </c>
      <c r="G18" s="72">
        <f>COUNTIF('2 - Open'!C:C,B18)</f>
        <v>0</v>
      </c>
      <c r="H18" s="72">
        <f>COUNTIF('Celkové pořadí'!D:D,'Startovní listina'!B35)</f>
        <v>0</v>
      </c>
      <c r="I18" s="72">
        <f t="shared" si="4"/>
        <v>1</v>
      </c>
      <c r="J18" s="80" t="s">
        <v>77</v>
      </c>
      <c r="L18" s="74" t="str">
        <f t="shared" si="5"/>
        <v>ENID</v>
      </c>
      <c r="M18" s="74" t="str">
        <f>UPPER(J18)</f>
        <v>-</v>
      </c>
    </row>
    <row r="19" spans="2:13" x14ac:dyDescent="0.15">
      <c r="B19" s="30" t="s">
        <v>127</v>
      </c>
      <c r="C19" s="30" t="s">
        <v>5</v>
      </c>
      <c r="D19" s="60">
        <v>2</v>
      </c>
      <c r="E19" s="30" t="str">
        <f>IFERROR(VLOOKUP(B19,'2 - Open'!C:C,1,0),"-")</f>
        <v>-</v>
      </c>
      <c r="F19" s="30" t="str">
        <f>IFERROR(VLOOKUP(B19,'Celkové pořadí'!D:D,1,0),"-")</f>
        <v>-</v>
      </c>
      <c r="G19" s="72">
        <f>COUNTIF('2 - Open'!C:C,B19)</f>
        <v>0</v>
      </c>
      <c r="H19" s="72">
        <f>COUNTIF('Celkové pořadí'!D:D,'Startovní listina'!B17)</f>
        <v>0</v>
      </c>
      <c r="I19" s="72">
        <f t="shared" si="4"/>
        <v>1</v>
      </c>
      <c r="J19" s="80" t="s">
        <v>77</v>
      </c>
      <c r="L19" s="74" t="str">
        <f t="shared" si="5"/>
        <v>FÉNIX</v>
      </c>
      <c r="M19" s="74" t="str">
        <f>UPPER(J19)</f>
        <v>-</v>
      </c>
    </row>
    <row r="20" spans="2:13" x14ac:dyDescent="0.15">
      <c r="B20" s="30" t="s">
        <v>157</v>
      </c>
      <c r="C20" s="30" t="s">
        <v>5</v>
      </c>
      <c r="D20" s="60">
        <v>2</v>
      </c>
      <c r="E20" s="30" t="str">
        <f>IFERROR(VLOOKUP(B20,'2 - Open'!C:C,1,0),"-")</f>
        <v>-</v>
      </c>
      <c r="F20" s="30" t="str">
        <f>IFERROR(VLOOKUP(B20,'Celkové pořadí'!D:D,1,0),"-")</f>
        <v>-</v>
      </c>
      <c r="G20" s="72">
        <f>COUNTIF('2 - Open'!C:C,B20)</f>
        <v>0</v>
      </c>
      <c r="H20" s="72">
        <f>COUNTIF('Celkové pořadí'!D:D,'Startovní listina'!B18)</f>
        <v>0</v>
      </c>
      <c r="I20" s="72">
        <f t="shared" si="4"/>
        <v>1</v>
      </c>
      <c r="J20" s="80" t="s">
        <v>77</v>
      </c>
      <c r="L20" s="74" t="str">
        <f t="shared" si="5"/>
        <v>FIALA SAILS</v>
      </c>
    </row>
    <row r="21" spans="2:13" x14ac:dyDescent="0.15">
      <c r="B21" s="30" t="s">
        <v>93</v>
      </c>
      <c r="C21" s="30" t="s">
        <v>5</v>
      </c>
      <c r="D21" s="60">
        <v>2</v>
      </c>
      <c r="E21" s="30" t="str">
        <f>IFERROR(VLOOKUP(B21,'2 - Open'!C:C,1,0),"-")</f>
        <v>-</v>
      </c>
      <c r="F21" s="30" t="str">
        <f>IFERROR(VLOOKUP(B21,'Celkové pořadí'!D:D,1,0),"-")</f>
        <v>-</v>
      </c>
      <c r="G21" s="72">
        <f>COUNTIF('2 - Open'!C:C,B21)</f>
        <v>0</v>
      </c>
      <c r="H21" s="72">
        <f>COUNTIF('Celkové pořadí'!D:D,'Startovní listina'!B19)</f>
        <v>0</v>
      </c>
      <c r="I21" s="72">
        <f t="shared" si="4"/>
        <v>1</v>
      </c>
      <c r="J21" s="80" t="s">
        <v>77</v>
      </c>
      <c r="L21" s="74" t="str">
        <f t="shared" si="5"/>
        <v>FINN</v>
      </c>
      <c r="M21" s="74" t="str">
        <f>UPPER(J21)</f>
        <v>-</v>
      </c>
    </row>
    <row r="22" spans="2:13" x14ac:dyDescent="0.15">
      <c r="B22" s="30" t="s">
        <v>159</v>
      </c>
      <c r="C22" s="30" t="s">
        <v>5</v>
      </c>
      <c r="D22" s="60">
        <v>2</v>
      </c>
      <c r="E22" s="30" t="str">
        <f>IFERROR(VLOOKUP(B22,'2 - Open'!C:C,1,0),"-")</f>
        <v>-</v>
      </c>
      <c r="F22" s="30" t="str">
        <f>IFERROR(VLOOKUP(B22,'Celkové pořadí'!D:D,1,0),"-")</f>
        <v>-</v>
      </c>
      <c r="G22" s="72">
        <f>COUNTIF('2 - Open'!C:C,B22)</f>
        <v>0</v>
      </c>
      <c r="H22" s="72">
        <f>COUNTIF('Celkové pořadí'!D:D,'Startovní listina'!B21)</f>
        <v>0</v>
      </c>
      <c r="I22" s="72">
        <f t="shared" si="4"/>
        <v>1</v>
      </c>
      <c r="J22" s="80" t="s">
        <v>77</v>
      </c>
      <c r="L22" s="74" t="str">
        <f t="shared" si="5"/>
        <v>FUTURE</v>
      </c>
    </row>
    <row r="23" spans="2:13" x14ac:dyDescent="0.15">
      <c r="B23" s="30" t="s">
        <v>61</v>
      </c>
      <c r="C23" s="30" t="s">
        <v>5</v>
      </c>
      <c r="D23" s="60">
        <v>2</v>
      </c>
      <c r="E23" s="30" t="str">
        <f>IFERROR(VLOOKUP(B23,'2 - Open'!C:C,1,0),"-")</f>
        <v>-</v>
      </c>
      <c r="F23" s="30" t="str">
        <f>IFERROR(VLOOKUP(B23,'Celkové pořadí'!D:D,1,0),"-")</f>
        <v>-</v>
      </c>
      <c r="G23" s="72">
        <f>COUNTIF('2 - Open'!C:C,B23)</f>
        <v>0</v>
      </c>
      <c r="H23" s="72">
        <f>COUNTIF('Celkové pořadí'!D:D,'Startovní listina'!B4)</f>
        <v>0</v>
      </c>
      <c r="I23" s="72">
        <f t="shared" si="4"/>
        <v>1</v>
      </c>
      <c r="J23" s="80" t="s">
        <v>69</v>
      </c>
      <c r="L23" s="74" t="str">
        <f t="shared" si="5"/>
        <v>GIANT SEA FISH</v>
      </c>
      <c r="M23" s="74" t="str">
        <f t="shared" ref="M23:M34" si="6">UPPER(J23)</f>
        <v>JKK</v>
      </c>
    </row>
    <row r="24" spans="2:13" x14ac:dyDescent="0.15">
      <c r="B24" s="30" t="s">
        <v>356</v>
      </c>
      <c r="C24" s="30" t="s">
        <v>5</v>
      </c>
      <c r="D24" s="60">
        <v>2</v>
      </c>
      <c r="E24" s="30" t="str">
        <f>IFERROR(VLOOKUP(B24,'2 - Open'!C:C,1,0),"-")</f>
        <v>LIVE FREE OR DIE</v>
      </c>
      <c r="F24" s="30" t="str">
        <f>IFERROR(VLOOKUP(B24,'Celkové pořadí'!D:D,1,0),"-")</f>
        <v>LIVE FREE OR DIE</v>
      </c>
      <c r="G24" s="72">
        <f>COUNTIF('2 - Open'!C:C,B24)</f>
        <v>1</v>
      </c>
      <c r="H24" s="72">
        <f>COUNTIF('Celkové pořadí'!D:D,'Startovní listina'!B5)</f>
        <v>1</v>
      </c>
      <c r="I24" s="72">
        <f t="shared" si="4"/>
        <v>1</v>
      </c>
      <c r="J24" s="80"/>
      <c r="L24" s="74" t="str">
        <f t="shared" ref="L24" si="7">UPPER(B24)</f>
        <v>LIVE FREE OR DIE</v>
      </c>
      <c r="M24" s="74" t="str">
        <f t="shared" ref="M24" si="8">UPPER(J24)</f>
        <v/>
      </c>
    </row>
    <row r="25" spans="2:13" x14ac:dyDescent="0.15">
      <c r="B25" s="30" t="s">
        <v>251</v>
      </c>
      <c r="C25" s="30" t="s">
        <v>5</v>
      </c>
      <c r="D25" s="60">
        <v>2</v>
      </c>
      <c r="E25" s="30" t="str">
        <f>IFERROR(VLOOKUP(B25,'2 - Open'!C:C,1,0),"-")</f>
        <v>-</v>
      </c>
      <c r="F25" s="30" t="str">
        <f>IFERROR(VLOOKUP(B25,'Celkové pořadí'!D:D,1,0),"-")</f>
        <v>-</v>
      </c>
      <c r="G25" s="72">
        <f>COUNTIF('2 - Open'!C:C,B25)</f>
        <v>0</v>
      </c>
      <c r="H25" s="72">
        <f>COUNTIF('Celkové pořadí'!D:D,'Startovní listina'!B23)</f>
        <v>0</v>
      </c>
      <c r="I25" s="72">
        <f t="shared" si="4"/>
        <v>1</v>
      </c>
      <c r="J25" s="80" t="s">
        <v>77</v>
      </c>
      <c r="L25" s="74" t="str">
        <f t="shared" si="5"/>
        <v>MADIGAN</v>
      </c>
      <c r="M25" s="74" t="str">
        <f t="shared" si="6"/>
        <v>-</v>
      </c>
    </row>
    <row r="26" spans="2:13" x14ac:dyDescent="0.15">
      <c r="B26" s="30" t="s">
        <v>126</v>
      </c>
      <c r="C26" s="30" t="s">
        <v>5</v>
      </c>
      <c r="D26" s="60">
        <v>2</v>
      </c>
      <c r="E26" s="30" t="str">
        <f>IFERROR(VLOOKUP(B26,'2 - Open'!C:C,1,0),"-")</f>
        <v>MÁŠA II.</v>
      </c>
      <c r="F26" s="30" t="str">
        <f>IFERROR(VLOOKUP(B26,'Celkové pořadí'!D:D,1,0),"-")</f>
        <v>MÁŠA II.</v>
      </c>
      <c r="G26" s="72">
        <f>COUNTIF('2 - Open'!C:C,B26)</f>
        <v>1</v>
      </c>
      <c r="H26" s="72">
        <f>COUNTIF('Celkové pořadí'!D:D,'Startovní listina'!B22)</f>
        <v>0</v>
      </c>
      <c r="I26" s="72">
        <f t="shared" si="4"/>
        <v>1</v>
      </c>
      <c r="J26" s="80" t="s">
        <v>71</v>
      </c>
      <c r="L26" s="74" t="str">
        <f t="shared" si="5"/>
        <v>MÁŠA II.</v>
      </c>
      <c r="M26" s="74" t="str">
        <f t="shared" si="6"/>
        <v>NAŠE ZÁTOKA</v>
      </c>
    </row>
    <row r="27" spans="2:13" x14ac:dyDescent="0.15">
      <c r="B27" s="30" t="s">
        <v>52</v>
      </c>
      <c r="C27" s="30" t="s">
        <v>5</v>
      </c>
      <c r="D27" s="60">
        <v>2</v>
      </c>
      <c r="E27" s="30" t="str">
        <f>IFERROR(VLOOKUP(B27,'2 - Open'!C:C,1,0),"-")</f>
        <v>-</v>
      </c>
      <c r="F27" s="30" t="str">
        <f>IFERROR(VLOOKUP(B27,'Celkové pořadí'!D:D,1,0),"-")</f>
        <v>-</v>
      </c>
      <c r="G27" s="72">
        <f>COUNTIF('2 - Open'!C:C,B27)</f>
        <v>0</v>
      </c>
      <c r="H27" s="72">
        <f>COUNTIF('Celkové pořadí'!D:D,'Startovní listina'!B25)</f>
        <v>0</v>
      </c>
      <c r="I27" s="72">
        <f t="shared" si="4"/>
        <v>1</v>
      </c>
      <c r="J27" s="80" t="s">
        <v>71</v>
      </c>
      <c r="L27" s="74" t="str">
        <f t="shared" si="5"/>
        <v>PANNA COTTA</v>
      </c>
      <c r="M27" s="74" t="str">
        <f t="shared" si="6"/>
        <v>NAŠE ZÁTOKA</v>
      </c>
    </row>
    <row r="28" spans="2:13" x14ac:dyDescent="0.15">
      <c r="B28" s="30" t="s">
        <v>16</v>
      </c>
      <c r="C28" s="30" t="s">
        <v>5</v>
      </c>
      <c r="D28" s="60">
        <v>2</v>
      </c>
      <c r="E28" s="30" t="str">
        <f>IFERROR(VLOOKUP(B28,'2 - Open'!C:C,1,0),"-")</f>
        <v>-</v>
      </c>
      <c r="F28" s="30" t="str">
        <f>IFERROR(VLOOKUP(B28,'Celkové pořadí'!D:D,1,0),"-")</f>
        <v>-</v>
      </c>
      <c r="G28" s="72">
        <f>COUNTIF('2 - Open'!C:C,B28)</f>
        <v>0</v>
      </c>
      <c r="H28" s="72">
        <f>COUNTIF('Celkové pořadí'!D:D,'Startovní listina'!B26)</f>
        <v>1</v>
      </c>
      <c r="I28" s="72">
        <f t="shared" si="4"/>
        <v>1</v>
      </c>
      <c r="J28" s="80" t="s">
        <v>77</v>
      </c>
      <c r="L28" s="74" t="str">
        <f t="shared" si="5"/>
        <v>PIPPI</v>
      </c>
      <c r="M28" s="74" t="str">
        <f t="shared" si="6"/>
        <v>-</v>
      </c>
    </row>
    <row r="29" spans="2:13" x14ac:dyDescent="0.15">
      <c r="B29" s="30" t="s">
        <v>241</v>
      </c>
      <c r="C29" s="30" t="s">
        <v>5</v>
      </c>
      <c r="D29" s="60">
        <v>2</v>
      </c>
      <c r="E29" s="30" t="str">
        <f>IFERROR(VLOOKUP(B29,'2 - Open'!C:C,1,0),"-")</f>
        <v>-</v>
      </c>
      <c r="F29" s="30" t="str">
        <f>IFERROR(VLOOKUP(B29,'Celkové pořadí'!D:D,1,0),"-")</f>
        <v>-</v>
      </c>
      <c r="G29" s="72">
        <f>COUNTIF('2 - Open'!C:C,B29)</f>
        <v>0</v>
      </c>
      <c r="H29" s="72">
        <f>COUNTIF('Celkové pořadí'!D:D,'Startovní listina'!B27)</f>
        <v>0</v>
      </c>
      <c r="I29" s="72">
        <f t="shared" si="4"/>
        <v>1</v>
      </c>
      <c r="J29" s="80" t="s">
        <v>73</v>
      </c>
      <c r="L29" s="74" t="str">
        <f t="shared" si="5"/>
        <v>PUFFIN</v>
      </c>
      <c r="M29" s="74" t="str">
        <f t="shared" si="6"/>
        <v>ATLANTIDA</v>
      </c>
    </row>
    <row r="30" spans="2:13" x14ac:dyDescent="0.15">
      <c r="B30" s="30" t="s">
        <v>359</v>
      </c>
      <c r="C30" s="30" t="s">
        <v>5</v>
      </c>
      <c r="D30" s="60">
        <v>2</v>
      </c>
      <c r="E30" s="30" t="str">
        <f>IFERROR(VLOOKUP(B30,'2 - Open'!C:C,1,0),"-")</f>
        <v>RS500</v>
      </c>
      <c r="F30" s="30" t="str">
        <f>IFERROR(VLOOKUP(B30,'Celkové pořadí'!D:D,1,0),"-")</f>
        <v>RS500</v>
      </c>
      <c r="G30" s="72">
        <f>COUNTIF('2 - Open'!C:C,B30)</f>
        <v>1</v>
      </c>
      <c r="H30" s="72">
        <f>COUNTIF('Celkové pořadí'!D:D,'Startovní listina'!B28)</f>
        <v>0</v>
      </c>
      <c r="I30" s="72">
        <f t="shared" si="4"/>
        <v>1</v>
      </c>
      <c r="J30" s="80"/>
      <c r="L30" s="74" t="str">
        <f t="shared" ref="L30" si="9">UPPER(B30)</f>
        <v>RS500</v>
      </c>
      <c r="M30" s="74" t="str">
        <f t="shared" ref="M30" si="10">UPPER(J30)</f>
        <v/>
      </c>
    </row>
    <row r="31" spans="2:13" x14ac:dyDescent="0.15">
      <c r="B31" s="30" t="s">
        <v>361</v>
      </c>
      <c r="C31" s="30" t="s">
        <v>5</v>
      </c>
      <c r="D31" s="60">
        <v>2</v>
      </c>
      <c r="E31" s="30" t="str">
        <f>IFERROR(VLOOKUP(B31,'2 - Open'!C:C,1,0),"-")</f>
        <v>RS700</v>
      </c>
      <c r="F31" s="30" t="str">
        <f>IFERROR(VLOOKUP(B31,'Celkové pořadí'!D:D,1,0),"-")</f>
        <v>RS700</v>
      </c>
      <c r="G31" s="72">
        <f>COUNTIF('2 - Open'!C:C,B31)</f>
        <v>1</v>
      </c>
      <c r="H31" s="72">
        <f>COUNTIF('Celkové pořadí'!D:D,'Startovní listina'!B29)</f>
        <v>0</v>
      </c>
      <c r="I31" s="72">
        <f t="shared" si="4"/>
        <v>1</v>
      </c>
      <c r="J31" s="80"/>
      <c r="L31" s="74" t="str">
        <f t="shared" ref="L31" si="11">UPPER(B31)</f>
        <v>RS700</v>
      </c>
      <c r="M31" s="74" t="str">
        <f t="shared" ref="M31" si="12">UPPER(J31)</f>
        <v/>
      </c>
    </row>
    <row r="32" spans="2:13" x14ac:dyDescent="0.15">
      <c r="B32" s="30" t="s">
        <v>273</v>
      </c>
      <c r="C32" s="30" t="s">
        <v>5</v>
      </c>
      <c r="D32" s="60">
        <v>2</v>
      </c>
      <c r="E32" s="30" t="str">
        <f>IFERROR(VLOOKUP(B32,'2 - Open'!C:C,1,0),"-")</f>
        <v>SHOEBILL</v>
      </c>
      <c r="F32" s="30" t="str">
        <f>IFERROR(VLOOKUP(B32,'Celkové pořadí'!D:D,1,0),"-")</f>
        <v>SHOEBILL</v>
      </c>
      <c r="G32" s="72">
        <f>COUNTIF('2 - Open'!C:C,B32)</f>
        <v>1</v>
      </c>
      <c r="H32" s="72">
        <f>COUNTIF('Celkové pořadí'!D:D,'Startovní listina'!B28)</f>
        <v>0</v>
      </c>
      <c r="I32" s="72">
        <f t="shared" si="4"/>
        <v>1</v>
      </c>
      <c r="J32" s="80" t="s">
        <v>274</v>
      </c>
      <c r="L32" s="74" t="str">
        <f t="shared" si="5"/>
        <v>SHOEBILL</v>
      </c>
      <c r="M32" s="74" t="str">
        <f t="shared" si="6"/>
        <v>ČYK</v>
      </c>
    </row>
    <row r="33" spans="1:13" x14ac:dyDescent="0.15">
      <c r="B33" s="30" t="s">
        <v>42</v>
      </c>
      <c r="C33" s="30" t="s">
        <v>5</v>
      </c>
      <c r="D33" s="60">
        <v>2</v>
      </c>
      <c r="E33" s="30" t="str">
        <f>IFERROR(VLOOKUP(B33,'2 - Open'!C:C,1,0),"-")</f>
        <v>SMOKE ON THE WATER</v>
      </c>
      <c r="F33" s="30" t="str">
        <f>IFERROR(VLOOKUP(B33,'Celkové pořadí'!D:D,1,0),"-")</f>
        <v>-</v>
      </c>
      <c r="G33" s="72">
        <f>COUNTIF('2 - Open'!C:C,B33)</f>
        <v>1</v>
      </c>
      <c r="H33" s="72">
        <f>COUNTIF('Celkové pořadí'!D:D,'Startovní listina'!B29)</f>
        <v>0</v>
      </c>
      <c r="I33" s="72">
        <f t="shared" si="4"/>
        <v>1</v>
      </c>
      <c r="J33" s="80" t="s">
        <v>121</v>
      </c>
      <c r="L33" s="74" t="str">
        <f t="shared" si="5"/>
        <v>SMOKE ON THE WATER</v>
      </c>
      <c r="M33" s="74" t="str">
        <f t="shared" si="6"/>
        <v>YACHT KLUB KOSOŘ</v>
      </c>
    </row>
    <row r="34" spans="1:13" x14ac:dyDescent="0.15">
      <c r="B34" s="30" t="s">
        <v>281</v>
      </c>
      <c r="C34" s="30" t="s">
        <v>5</v>
      </c>
      <c r="D34" s="60">
        <v>2</v>
      </c>
      <c r="E34" s="30" t="str">
        <f>IFERROR(VLOOKUP(B34,'2 - Open'!C:C,1,0),"-")</f>
        <v>-</v>
      </c>
      <c r="F34" s="30" t="str">
        <f>IFERROR(VLOOKUP(B34,'Celkové pořadí'!D:D,1,0),"-")</f>
        <v>-</v>
      </c>
      <c r="G34" s="72">
        <f>COUNTIF('2 - Open'!C:C,B34)</f>
        <v>0</v>
      </c>
      <c r="H34" s="72">
        <f>COUNTIF('Celkové pořadí'!D:D,'Startovní listina'!B32)</f>
        <v>1</v>
      </c>
      <c r="I34" s="72">
        <f t="shared" si="4"/>
        <v>1</v>
      </c>
      <c r="J34" s="80" t="s">
        <v>77</v>
      </c>
      <c r="L34" s="74" t="str">
        <f t="shared" si="5"/>
        <v>STINGRAY</v>
      </c>
      <c r="M34" s="74" t="str">
        <f t="shared" si="6"/>
        <v>-</v>
      </c>
    </row>
    <row r="35" spans="1:13" x14ac:dyDescent="0.15">
      <c r="B35" s="30" t="s">
        <v>303</v>
      </c>
      <c r="C35" s="30" t="s">
        <v>5</v>
      </c>
      <c r="D35" s="60">
        <v>2</v>
      </c>
      <c r="E35" s="30"/>
      <c r="F35" s="30"/>
      <c r="G35" s="72"/>
      <c r="H35" s="72"/>
      <c r="I35" s="72">
        <f t="shared" si="4"/>
        <v>1</v>
      </c>
      <c r="J35" s="80"/>
      <c r="L35" s="74" t="str">
        <f t="shared" si="5"/>
        <v>THATE</v>
      </c>
    </row>
    <row r="36" spans="1:13" x14ac:dyDescent="0.15">
      <c r="B36" s="30" t="s">
        <v>160</v>
      </c>
      <c r="C36" s="30" t="s">
        <v>5</v>
      </c>
      <c r="D36" s="60">
        <v>2</v>
      </c>
      <c r="E36" s="30" t="str">
        <f>IFERROR(VLOOKUP(B36,'2 - Open'!C:C,1,0),"-")</f>
        <v>WAYFARER</v>
      </c>
      <c r="F36" s="30" t="str">
        <f>IFERROR(VLOOKUP(B36,'Celkové pořadí'!D:D,1,0),"-")</f>
        <v>WAYFARER</v>
      </c>
      <c r="G36" s="72">
        <f>COUNTIF('2 - Open'!C:C,B36)</f>
        <v>1</v>
      </c>
      <c r="H36" s="72">
        <f>COUNTIF('Celkové pořadí'!D:D,'Startovní listina'!B33)</f>
        <v>0</v>
      </c>
      <c r="I36" s="72">
        <f t="shared" si="4"/>
        <v>1</v>
      </c>
      <c r="J36" s="80" t="s">
        <v>77</v>
      </c>
      <c r="L36" s="74" t="str">
        <f t="shared" si="5"/>
        <v>WAYFARER</v>
      </c>
      <c r="M36" s="74" t="str">
        <f>UPPER(J36)</f>
        <v>-</v>
      </c>
    </row>
    <row r="37" spans="1:13" x14ac:dyDescent="0.15">
      <c r="B37" s="30" t="s">
        <v>161</v>
      </c>
      <c r="C37" s="30" t="s">
        <v>5</v>
      </c>
      <c r="D37" s="60">
        <v>2</v>
      </c>
      <c r="E37" s="30" t="str">
        <f>IFERROR(VLOOKUP(B37,'2 - Open'!C:C,1,0),"-")</f>
        <v>-</v>
      </c>
      <c r="F37" s="30" t="str">
        <f>IFERROR(VLOOKUP(B37,'Celkové pořadí'!D:D,1,0),"-")</f>
        <v>-</v>
      </c>
      <c r="G37" s="72">
        <f>COUNTIF('2 - Open'!C:C,B37)</f>
        <v>0</v>
      </c>
      <c r="H37" s="72">
        <f>COUNTIF('Celkové pořadí'!D:D,'Startovní listina'!B34)</f>
        <v>0</v>
      </c>
      <c r="I37" s="72">
        <f t="shared" si="4"/>
        <v>1</v>
      </c>
      <c r="J37" s="80" t="s">
        <v>77</v>
      </c>
      <c r="L37" s="74" t="str">
        <f t="shared" si="5"/>
        <v>XANTIPA</v>
      </c>
      <c r="M37" s="74" t="str">
        <f>UPPER(J37)</f>
        <v>-</v>
      </c>
    </row>
    <row r="38" spans="1:13" x14ac:dyDescent="0.15">
      <c r="B38" s="30" t="s">
        <v>352</v>
      </c>
      <c r="C38" s="30" t="s">
        <v>5</v>
      </c>
      <c r="D38" s="60">
        <v>2</v>
      </c>
      <c r="E38" s="30" t="str">
        <f>IFERROR(VLOOKUP(B38,'2 - Open'!C:C,1,0),"-")</f>
        <v>PIRÁT</v>
      </c>
      <c r="F38" s="30" t="str">
        <f>IFERROR(VLOOKUP(B38,'Celkové pořadí'!D:D,1,0),"-")</f>
        <v>Pirát</v>
      </c>
      <c r="G38" s="72">
        <f>COUNTIF('2 - Open'!C:C,B38)</f>
        <v>1</v>
      </c>
      <c r="H38" s="72">
        <f>COUNTIF('Celkové pořadí'!D:D,'Startovní listina'!B35)</f>
        <v>0</v>
      </c>
      <c r="I38" s="72">
        <f t="shared" si="4"/>
        <v>1</v>
      </c>
      <c r="J38" s="80" t="s">
        <v>77</v>
      </c>
      <c r="L38" s="74" t="str">
        <f t="shared" ref="L38" si="13">UPPER(B38)</f>
        <v>PIRÁT</v>
      </c>
      <c r="M38" s="74" t="str">
        <f>UPPER(J38)</f>
        <v>-</v>
      </c>
    </row>
    <row r="39" spans="1:13" x14ac:dyDescent="0.15">
      <c r="A39" s="81"/>
      <c r="B39" s="82"/>
      <c r="C39" s="82"/>
      <c r="D39" s="83"/>
      <c r="E39" s="82"/>
      <c r="F39" s="82"/>
      <c r="G39" s="84"/>
      <c r="H39" s="84"/>
      <c r="I39" s="84"/>
      <c r="J39" s="82"/>
      <c r="K39" s="81"/>
      <c r="L39" s="99" t="str">
        <f t="shared" ref="L39" si="14">UPPER(B39)</f>
        <v/>
      </c>
      <c r="M39" s="99" t="str">
        <f t="shared" ref="M39" si="15">UPPER(J39)</f>
        <v/>
      </c>
    </row>
    <row r="40" spans="1:13" x14ac:dyDescent="0.15">
      <c r="B40" s="30" t="s">
        <v>154</v>
      </c>
      <c r="C40" s="30" t="s">
        <v>146</v>
      </c>
      <c r="D40" s="60">
        <v>3</v>
      </c>
      <c r="E40" s="30" t="str">
        <f>IFERROR(VLOOKUP(B40,'1 - SUPER Open'!C:C,1,0),"-")</f>
        <v>-</v>
      </c>
      <c r="F40" s="30" t="str">
        <f>IFERROR(VLOOKUP(B40,'Celkové pořadí'!D:D,1,0),"-")</f>
        <v>-</v>
      </c>
      <c r="G40" s="72">
        <f>COUNTIF('1 - SUPER Open'!C:C,B40)</f>
        <v>0</v>
      </c>
      <c r="H40" s="72">
        <f>COUNTIF('Celkové pořadí'!D:D,'Startovní listina'!B62)</f>
        <v>1</v>
      </c>
      <c r="I40" s="72">
        <f t="shared" ref="I40:I62" si="16">COUNTIF(B:B,B40)</f>
        <v>1</v>
      </c>
      <c r="J40" s="80" t="s">
        <v>77</v>
      </c>
      <c r="L40" s="74" t="str">
        <f t="shared" ref="L40:L62" si="17">UPPER(B40)</f>
        <v>ADRIA</v>
      </c>
      <c r="M40" s="74" t="str">
        <f t="shared" ref="M40:M62" si="18">UPPER(J40)</f>
        <v>-</v>
      </c>
    </row>
    <row r="41" spans="1:13" x14ac:dyDescent="0.15">
      <c r="B41" s="30" t="s">
        <v>271</v>
      </c>
      <c r="C41" s="30" t="s">
        <v>146</v>
      </c>
      <c r="D41" s="60">
        <v>3</v>
      </c>
      <c r="E41" s="30" t="str">
        <f>IFERROR(VLOOKUP(B41,'3 - Racer'!C:C,1,0),"-")</f>
        <v>-</v>
      </c>
      <c r="F41" s="30" t="str">
        <f>IFERROR(VLOOKUP(B41,'Celkové pořadí'!D:D,1,0),"-")</f>
        <v>-</v>
      </c>
      <c r="G41" s="72">
        <f>COUNTIF('3 - Racer'!C:C,B41)</f>
        <v>0</v>
      </c>
      <c r="H41" s="72">
        <f>COUNTIF('Celkové pořadí'!D:D,'Startovní listina'!B40)</f>
        <v>0</v>
      </c>
      <c r="I41" s="72">
        <f t="shared" si="16"/>
        <v>1</v>
      </c>
      <c r="J41" s="80" t="s">
        <v>77</v>
      </c>
      <c r="L41" s="74" t="str">
        <f t="shared" si="17"/>
        <v>ALOA</v>
      </c>
      <c r="M41" s="74" t="str">
        <f t="shared" si="18"/>
        <v>-</v>
      </c>
    </row>
    <row r="42" spans="1:13" x14ac:dyDescent="0.15">
      <c r="B42" s="30" t="s">
        <v>15</v>
      </c>
      <c r="C42" s="30" t="s">
        <v>146</v>
      </c>
      <c r="D42" s="60">
        <v>3</v>
      </c>
      <c r="E42" s="30" t="str">
        <f>IFERROR(VLOOKUP(B42,'3 - Racer'!C:C,1,0),"-")</f>
        <v>-</v>
      </c>
      <c r="F42" s="30" t="str">
        <f>IFERROR(VLOOKUP(B42,'Celkové pořadí'!D:D,1,0),"-")</f>
        <v>-</v>
      </c>
      <c r="G42" s="72">
        <f>COUNTIF('3 - Racer'!C:C,B42)</f>
        <v>0</v>
      </c>
      <c r="H42" s="72">
        <f>COUNTIF('Celkové pořadí'!D:D,'Startovní listina'!B55)</f>
        <v>0</v>
      </c>
      <c r="I42" s="72">
        <f t="shared" si="16"/>
        <v>1</v>
      </c>
      <c r="J42" s="80" t="s">
        <v>71</v>
      </c>
      <c r="L42" s="74" t="str">
        <f t="shared" si="17"/>
        <v>ALTEA</v>
      </c>
      <c r="M42" s="74" t="str">
        <f t="shared" si="18"/>
        <v>NAŠE ZÁTOKA</v>
      </c>
    </row>
    <row r="43" spans="1:13" x14ac:dyDescent="0.15">
      <c r="B43" s="30" t="s">
        <v>162</v>
      </c>
      <c r="C43" s="30" t="s">
        <v>146</v>
      </c>
      <c r="D43" s="60">
        <v>3</v>
      </c>
      <c r="E43" s="30" t="str">
        <f>IFERROR(VLOOKUP(B43,'3 - Racer'!C:C,1,0),"-")</f>
        <v>-</v>
      </c>
      <c r="F43" s="30" t="str">
        <f>IFERROR(VLOOKUP(B43,'Celkové pořadí'!D:D,1,0),"-")</f>
        <v>-</v>
      </c>
      <c r="G43" s="72">
        <f>COUNTIF('3 - Racer'!C:C,B43)</f>
        <v>0</v>
      </c>
      <c r="H43" s="72">
        <f>COUNTIF('Celkové pořadí'!D:D,'Startovní listina'!B41)</f>
        <v>0</v>
      </c>
      <c r="I43" s="72">
        <f t="shared" si="16"/>
        <v>1</v>
      </c>
      <c r="J43" s="80" t="s">
        <v>77</v>
      </c>
      <c r="L43" s="74" t="str">
        <f t="shared" si="17"/>
        <v>ANDREIKA</v>
      </c>
      <c r="M43" s="74" t="str">
        <f t="shared" si="18"/>
        <v>-</v>
      </c>
    </row>
    <row r="44" spans="1:13" x14ac:dyDescent="0.15">
      <c r="B44" s="30" t="s">
        <v>29</v>
      </c>
      <c r="C44" s="30" t="s">
        <v>146</v>
      </c>
      <c r="D44" s="60">
        <v>3</v>
      </c>
      <c r="E44" s="30" t="str">
        <f>IFERROR(VLOOKUP(B44,'3 - Racer'!C:C,1,0),"-")</f>
        <v>-</v>
      </c>
      <c r="F44" s="30" t="str">
        <f>IFERROR(VLOOKUP(B44,'Celkové pořadí'!D:D,1,0),"-")</f>
        <v>-</v>
      </c>
      <c r="G44" s="72">
        <f>COUNTIF('3 - Racer'!C:C,B44)</f>
        <v>0</v>
      </c>
      <c r="H44" s="72">
        <f>COUNTIF('Celkové pořadí'!D:D,'Startovní listina'!B42)</f>
        <v>0</v>
      </c>
      <c r="I44" s="72">
        <f t="shared" si="16"/>
        <v>1</v>
      </c>
      <c r="J44" s="80" t="s">
        <v>70</v>
      </c>
      <c r="L44" s="74" t="str">
        <f t="shared" si="17"/>
        <v>BLUE PETER</v>
      </c>
      <c r="M44" s="74" t="str">
        <f t="shared" si="18"/>
        <v>YCKP</v>
      </c>
    </row>
    <row r="45" spans="1:13" x14ac:dyDescent="0.15">
      <c r="B45" s="30" t="s">
        <v>163</v>
      </c>
      <c r="C45" s="30" t="s">
        <v>146</v>
      </c>
      <c r="D45" s="60">
        <v>3</v>
      </c>
      <c r="E45" s="30" t="str">
        <f>IFERROR(VLOOKUP(B45,'3 - Racer'!C:C,1,0),"-")</f>
        <v>-</v>
      </c>
      <c r="F45" s="30" t="str">
        <f>IFERROR(VLOOKUP(B45,'Celkové pořadí'!D:D,1,0),"-")</f>
        <v>-</v>
      </c>
      <c r="G45" s="72">
        <f>COUNTIF('3 - Racer'!C:C,B45)</f>
        <v>0</v>
      </c>
      <c r="H45" s="72">
        <f>COUNTIF('Celkové pořadí'!D:D,'Startovní listina'!B43)</f>
        <v>0</v>
      </c>
      <c r="I45" s="72">
        <f t="shared" si="16"/>
        <v>1</v>
      </c>
      <c r="J45" s="80" t="s">
        <v>77</v>
      </c>
      <c r="L45" s="74" t="str">
        <f t="shared" si="17"/>
        <v>BLUE RENT</v>
      </c>
      <c r="M45" s="74" t="str">
        <f t="shared" si="18"/>
        <v>-</v>
      </c>
    </row>
    <row r="46" spans="1:13" x14ac:dyDescent="0.15">
      <c r="B46" s="30" t="s">
        <v>239</v>
      </c>
      <c r="C46" s="30" t="s">
        <v>146</v>
      </c>
      <c r="D46" s="60">
        <v>3</v>
      </c>
      <c r="E46" s="30" t="str">
        <f>IFERROR(VLOOKUP(B46,'3 - Racer'!C:C,1,0),"-")</f>
        <v>CAREN</v>
      </c>
      <c r="F46" s="30" t="str">
        <f>IFERROR(VLOOKUP(B46,'Celkové pořadí'!D:D,1,0),"-")</f>
        <v>CAREN</v>
      </c>
      <c r="G46" s="72">
        <f>COUNTIF('3 - Racer'!C:C,B46)</f>
        <v>1</v>
      </c>
      <c r="H46" s="72">
        <f>COUNTIF('Celkové pořadí'!D:D,'Startovní listina'!B44)</f>
        <v>0</v>
      </c>
      <c r="I46" s="72">
        <f t="shared" si="16"/>
        <v>1</v>
      </c>
      <c r="J46" s="80" t="s">
        <v>71</v>
      </c>
      <c r="L46" s="74" t="str">
        <f t="shared" si="17"/>
        <v>CAREN</v>
      </c>
      <c r="M46" s="74" t="str">
        <f t="shared" si="18"/>
        <v>NAŠE ZÁTOKA</v>
      </c>
    </row>
    <row r="47" spans="1:13" x14ac:dyDescent="0.15">
      <c r="B47" s="30" t="s">
        <v>304</v>
      </c>
      <c r="C47" s="30" t="s">
        <v>146</v>
      </c>
      <c r="D47" s="60">
        <v>3</v>
      </c>
      <c r="E47" s="30" t="str">
        <f>IFERROR(VLOOKUP(B47,'1 - SUPER Open'!C:C,1,0),"-")</f>
        <v>-</v>
      </c>
      <c r="F47" s="30" t="str">
        <f>IFERROR(VLOOKUP(B47,'Celkové pořadí'!D:D,1,0),"-")</f>
        <v>-</v>
      </c>
      <c r="G47" s="72">
        <f>COUNTIF('1 - SUPER Open'!C:C,B47)</f>
        <v>0</v>
      </c>
      <c r="H47" s="72">
        <f>COUNTIF('Celkové pořadí'!D:D,'Startovní listina'!B58)</f>
        <v>1</v>
      </c>
      <c r="I47" s="72">
        <f t="shared" si="16"/>
        <v>1</v>
      </c>
      <c r="J47" s="80" t="s">
        <v>69</v>
      </c>
      <c r="L47" s="74" t="str">
        <f t="shared" si="17"/>
        <v>CARMEN</v>
      </c>
      <c r="M47" s="74" t="str">
        <f t="shared" si="18"/>
        <v>JKK</v>
      </c>
    </row>
    <row r="48" spans="1:13" x14ac:dyDescent="0.15">
      <c r="B48" s="30" t="s">
        <v>27</v>
      </c>
      <c r="C48" s="30" t="s">
        <v>146</v>
      </c>
      <c r="D48" s="60">
        <v>3</v>
      </c>
      <c r="E48" s="30" t="str">
        <f>IFERROR(VLOOKUP(B48,'3 - Racer'!C:C,1,0),"-")</f>
        <v>CELSIO</v>
      </c>
      <c r="F48" s="30" t="str">
        <f>IFERROR(VLOOKUP(B48,'Celkové pořadí'!D:D,1,0),"-")</f>
        <v>Celsio</v>
      </c>
      <c r="G48" s="72">
        <f>COUNTIF('3 - Racer'!C:C,B48)</f>
        <v>1</v>
      </c>
      <c r="H48" s="72">
        <f>COUNTIF('Celkové pořadí'!D:D,'Startovní listina'!B45)</f>
        <v>0</v>
      </c>
      <c r="I48" s="72">
        <f t="shared" si="16"/>
        <v>1</v>
      </c>
      <c r="J48" s="80" t="s">
        <v>82</v>
      </c>
      <c r="L48" s="74" t="str">
        <f t="shared" si="17"/>
        <v>CELSIO</v>
      </c>
      <c r="M48" s="74" t="str">
        <f t="shared" si="18"/>
        <v>KOBYLNÍKY</v>
      </c>
    </row>
    <row r="49" spans="1:13" x14ac:dyDescent="0.15">
      <c r="B49" s="30" t="s">
        <v>240</v>
      </c>
      <c r="C49" s="30" t="s">
        <v>146</v>
      </c>
      <c r="D49" s="60">
        <v>3</v>
      </c>
      <c r="E49" s="30" t="str">
        <f>IFERROR(VLOOKUP(B49,'3 - Racer'!C:C,1,0),"-")</f>
        <v>-</v>
      </c>
      <c r="F49" s="30" t="str">
        <f>IFERROR(VLOOKUP(B49,'Celkové pořadí'!D:D,1,0),"-")</f>
        <v>-</v>
      </c>
      <c r="G49" s="72">
        <f>COUNTIF('3 - Racer'!C:C,B49)</f>
        <v>0</v>
      </c>
      <c r="H49" s="72">
        <f>COUNTIF('Celkové pořadí'!D:D,'Startovní listina'!B46)</f>
        <v>1</v>
      </c>
      <c r="I49" s="72">
        <f t="shared" si="16"/>
        <v>1</v>
      </c>
      <c r="J49" s="80" t="s">
        <v>73</v>
      </c>
      <c r="L49" s="74" t="str">
        <f t="shared" si="17"/>
        <v>CZECH MERMAID</v>
      </c>
      <c r="M49" s="74" t="str">
        <f t="shared" si="18"/>
        <v>ATLANTIDA</v>
      </c>
    </row>
    <row r="50" spans="1:13" x14ac:dyDescent="0.15">
      <c r="B50" s="30" t="s">
        <v>299</v>
      </c>
      <c r="C50" s="30" t="s">
        <v>146</v>
      </c>
      <c r="D50" s="60">
        <v>3</v>
      </c>
      <c r="E50" s="30" t="str">
        <f>IFERROR(VLOOKUP(B50,'3 - Racer'!C:C,1,0),"-")</f>
        <v>-</v>
      </c>
      <c r="F50" s="30" t="str">
        <f>IFERROR(VLOOKUP(B50,'Celkové pořadí'!D:D,1,0),"-")</f>
        <v>FLYING FRIEND</v>
      </c>
      <c r="G50" s="72">
        <f>COUNTIF('3 - Racer'!C:C,B50)</f>
        <v>0</v>
      </c>
      <c r="H50" s="72">
        <f>COUNTIF('Celkové pořadí'!D:D,'Startovní listina'!B56)</f>
        <v>1</v>
      </c>
      <c r="I50" s="72">
        <f t="shared" si="16"/>
        <v>1</v>
      </c>
      <c r="J50" s="80" t="s">
        <v>297</v>
      </c>
      <c r="L50" s="74" t="str">
        <f t="shared" si="17"/>
        <v>FLYING FRIEND</v>
      </c>
      <c r="M50" s="74" t="str">
        <f t="shared" si="18"/>
        <v>YC NOVÝ KNÍN</v>
      </c>
    </row>
    <row r="51" spans="1:13" x14ac:dyDescent="0.15">
      <c r="B51" s="30" t="s">
        <v>21</v>
      </c>
      <c r="C51" s="30" t="s">
        <v>146</v>
      </c>
      <c r="D51" s="60">
        <v>3</v>
      </c>
      <c r="E51" s="30" t="str">
        <f>IFERROR(VLOOKUP(B51,'3 - Racer'!C:C,1,0),"-")</f>
        <v>JUPÍ IV</v>
      </c>
      <c r="F51" s="30" t="str">
        <f>IFERROR(VLOOKUP(B51,'Celkové pořadí'!D:D,1,0),"-")</f>
        <v>JUPÍ IV</v>
      </c>
      <c r="G51" s="72">
        <f>COUNTIF('3 - Racer'!C:C,B51)</f>
        <v>1</v>
      </c>
      <c r="H51" s="72">
        <f>COUNTIF('Celkové pořadí'!D:D,'Startovní listina'!B47)</f>
        <v>0</v>
      </c>
      <c r="I51" s="72">
        <f t="shared" si="16"/>
        <v>1</v>
      </c>
      <c r="J51" s="80" t="s">
        <v>71</v>
      </c>
      <c r="L51" s="74" t="str">
        <f t="shared" si="17"/>
        <v>JUPÍ IV</v>
      </c>
      <c r="M51" s="74" t="str">
        <f t="shared" si="18"/>
        <v>NAŠE ZÁTOKA</v>
      </c>
    </row>
    <row r="52" spans="1:13" x14ac:dyDescent="0.15">
      <c r="B52" s="30" t="s">
        <v>238</v>
      </c>
      <c r="C52" s="30" t="s">
        <v>146</v>
      </c>
      <c r="D52" s="60">
        <v>3</v>
      </c>
      <c r="E52" s="30" t="str">
        <f>IFERROR(VLOOKUP(B52,'1 - SUPER Open'!C:C,1,0),"-")</f>
        <v>-</v>
      </c>
      <c r="F52" s="30" t="str">
        <f>IFERROR(VLOOKUP(B52,'Celkové pořadí'!D:D,1,0),"-")</f>
        <v>-</v>
      </c>
      <c r="G52" s="72">
        <f>COUNTIF('1 - SUPER Open'!C:C,B52)</f>
        <v>0</v>
      </c>
      <c r="H52" s="72">
        <f>COUNTIF('Celkové pořadí'!D:D,'Startovní listina'!B59)</f>
        <v>1</v>
      </c>
      <c r="I52" s="72">
        <f t="shared" si="16"/>
        <v>1</v>
      </c>
      <c r="J52" s="80" t="s">
        <v>77</v>
      </c>
      <c r="L52" s="74" t="str">
        <f t="shared" si="17"/>
        <v>LONGZDE PREMIUM</v>
      </c>
      <c r="M52" s="74" t="str">
        <f t="shared" si="18"/>
        <v>-</v>
      </c>
    </row>
    <row r="53" spans="1:13" x14ac:dyDescent="0.15">
      <c r="B53" s="30" t="s">
        <v>147</v>
      </c>
      <c r="C53" s="30" t="s">
        <v>146</v>
      </c>
      <c r="D53" s="60">
        <v>3</v>
      </c>
      <c r="E53" s="30" t="str">
        <f>IFERROR(VLOOKUP(B53,'3 - Racer'!C:C,1,0),"-")</f>
        <v>-</v>
      </c>
      <c r="F53" s="30" t="str">
        <f>IFERROR(VLOOKUP(B53,'Celkové pořadí'!D:D,1,0),"-")</f>
        <v>-</v>
      </c>
      <c r="G53" s="72">
        <f>COUNTIF('3 - Racer'!C:C,B53)</f>
        <v>0</v>
      </c>
      <c r="H53" s="72">
        <f>COUNTIF('Celkové pořadí'!D:D,'Startovní listina'!B48)</f>
        <v>1</v>
      </c>
      <c r="I53" s="72">
        <f t="shared" si="16"/>
        <v>1</v>
      </c>
      <c r="J53" s="80" t="s">
        <v>72</v>
      </c>
      <c r="L53" s="74" t="str">
        <f t="shared" si="17"/>
        <v>MANTA</v>
      </c>
      <c r="M53" s="74" t="str">
        <f t="shared" si="18"/>
        <v>MODRÁ LODĚNICE</v>
      </c>
    </row>
    <row r="54" spans="1:13" x14ac:dyDescent="0.15">
      <c r="B54" s="30" t="s">
        <v>13</v>
      </c>
      <c r="C54" s="30" t="s">
        <v>146</v>
      </c>
      <c r="D54" s="60">
        <v>3</v>
      </c>
      <c r="E54" s="30" t="str">
        <f>IFERROR(VLOOKUP(B54,'1 - SUPER Open'!C:C,1,0),"-")</f>
        <v>-</v>
      </c>
      <c r="F54" s="30" t="str">
        <f>IFERROR(VLOOKUP(B54,'Celkové pořadí'!D:D,1,0),"-")</f>
        <v>-</v>
      </c>
      <c r="G54" s="72">
        <f>COUNTIF('1 - SUPER Open'!C:C,B54)</f>
        <v>0</v>
      </c>
      <c r="H54" s="72">
        <f>COUNTIF('Celkové pořadí'!D:D,'Startovní listina'!B60)</f>
        <v>0</v>
      </c>
      <c r="I54" s="72">
        <f t="shared" si="16"/>
        <v>1</v>
      </c>
      <c r="J54" s="80" t="s">
        <v>77</v>
      </c>
      <c r="L54" s="74" t="str">
        <f t="shared" si="17"/>
        <v>MARBO</v>
      </c>
      <c r="M54" s="74" t="str">
        <f t="shared" si="18"/>
        <v>-</v>
      </c>
    </row>
    <row r="55" spans="1:13" x14ac:dyDescent="0.15">
      <c r="B55" s="30" t="s">
        <v>164</v>
      </c>
      <c r="C55" s="30" t="s">
        <v>146</v>
      </c>
      <c r="D55" s="60">
        <v>3</v>
      </c>
      <c r="E55" s="30" t="str">
        <f>IFERROR(VLOOKUP(B55,'3 - Racer'!C:C,1,0),"-")</f>
        <v>-</v>
      </c>
      <c r="F55" s="30" t="str">
        <f>IFERROR(VLOOKUP(B55,'Celkové pořadí'!D:D,1,0),"-")</f>
        <v>-</v>
      </c>
      <c r="G55" s="72">
        <f>COUNTIF('3 - Racer'!C:C,B55)</f>
        <v>0</v>
      </c>
      <c r="H55" s="72">
        <f>COUNTIF('Celkové pořadí'!D:D,'Startovní listina'!B49)</f>
        <v>0</v>
      </c>
      <c r="I55" s="72">
        <f t="shared" si="16"/>
        <v>1</v>
      </c>
      <c r="J55" s="80" t="s">
        <v>77</v>
      </c>
      <c r="L55" s="74" t="str">
        <f t="shared" si="17"/>
        <v>MARIKA</v>
      </c>
      <c r="M55" s="74" t="str">
        <f t="shared" si="18"/>
        <v>-</v>
      </c>
    </row>
    <row r="56" spans="1:13" x14ac:dyDescent="0.15">
      <c r="B56" s="30" t="s">
        <v>28</v>
      </c>
      <c r="C56" s="30" t="s">
        <v>146</v>
      </c>
      <c r="D56" s="60">
        <v>3</v>
      </c>
      <c r="E56" s="30" t="str">
        <f>IFERROR(VLOOKUP(B56,'3 - Racer'!C:C,1,0),"-")</f>
        <v>MASSACRA II</v>
      </c>
      <c r="F56" s="30" t="str">
        <f>IFERROR(VLOOKUP(B56,'Celkové pořadí'!D:D,1,0),"-")</f>
        <v>MASSACRA II</v>
      </c>
      <c r="G56" s="72">
        <f>COUNTIF('3 - Racer'!C:C,B56)</f>
        <v>1</v>
      </c>
      <c r="H56" s="72">
        <f>COUNTIF('Celkové pořadí'!D:D,'Startovní listina'!B50)</f>
        <v>1</v>
      </c>
      <c r="I56" s="72">
        <f t="shared" si="16"/>
        <v>1</v>
      </c>
      <c r="J56" s="172" t="s">
        <v>82</v>
      </c>
      <c r="L56" s="74" t="str">
        <f t="shared" si="17"/>
        <v>MASSACRA II</v>
      </c>
      <c r="M56" s="74" t="str">
        <f t="shared" si="18"/>
        <v>KOBYLNÍKY</v>
      </c>
    </row>
    <row r="57" spans="1:13" x14ac:dyDescent="0.15">
      <c r="B57" s="30" t="s">
        <v>165</v>
      </c>
      <c r="C57" s="30" t="s">
        <v>146</v>
      </c>
      <c r="D57" s="60">
        <v>3</v>
      </c>
      <c r="E57" s="30" t="str">
        <f>IFERROR(VLOOKUP(B57,'3 - Racer'!C:C,1,0),"-")</f>
        <v>-</v>
      </c>
      <c r="F57" s="30" t="str">
        <f>IFERROR(VLOOKUP(B57,'Celkové pořadí'!D:D,1,0),"-")</f>
        <v>-</v>
      </c>
      <c r="G57" s="72">
        <f>COUNTIF('3 - Racer'!C:C,B57)</f>
        <v>0</v>
      </c>
      <c r="H57" s="72">
        <f>COUNTIF('Celkové pořadí'!D:D,'Startovní listina'!B51)</f>
        <v>1</v>
      </c>
      <c r="I57" s="72">
        <f t="shared" si="16"/>
        <v>1</v>
      </c>
      <c r="J57" s="80" t="s">
        <v>77</v>
      </c>
      <c r="L57" s="74" t="str">
        <f t="shared" si="17"/>
        <v>NOEMY</v>
      </c>
      <c r="M57" s="74" t="str">
        <f t="shared" si="18"/>
        <v>-</v>
      </c>
    </row>
    <row r="58" spans="1:13" x14ac:dyDescent="0.15">
      <c r="B58" s="30" t="s">
        <v>17</v>
      </c>
      <c r="C58" s="30" t="s">
        <v>146</v>
      </c>
      <c r="D58" s="60">
        <v>3</v>
      </c>
      <c r="E58" s="30" t="str">
        <f>IFERROR(VLOOKUP(B58,'3 - Racer'!C:C,1,0),"-")</f>
        <v>PERFORMANCE</v>
      </c>
      <c r="F58" s="30" t="str">
        <f>IFERROR(VLOOKUP(B58,'Celkové pořadí'!D:D,1,0),"-")</f>
        <v>PERFORMANCE</v>
      </c>
      <c r="G58" s="72">
        <f>COUNTIF('3 - Racer'!C:C,B58)</f>
        <v>1</v>
      </c>
      <c r="H58" s="72">
        <f>COUNTIF('Celkové pořadí'!D:D,'Startovní listina'!B52)</f>
        <v>0</v>
      </c>
      <c r="I58" s="72">
        <f t="shared" si="16"/>
        <v>1</v>
      </c>
      <c r="J58" s="80" t="s">
        <v>70</v>
      </c>
      <c r="L58" s="74" t="str">
        <f t="shared" si="17"/>
        <v>PERFORMANCE</v>
      </c>
      <c r="M58" s="74" t="str">
        <f t="shared" si="18"/>
        <v>YCKP</v>
      </c>
    </row>
    <row r="59" spans="1:13" x14ac:dyDescent="0.15">
      <c r="B59" s="30" t="s">
        <v>143</v>
      </c>
      <c r="C59" s="30" t="s">
        <v>146</v>
      </c>
      <c r="D59" s="60">
        <v>3</v>
      </c>
      <c r="E59" s="30" t="str">
        <f>IFERROR(VLOOKUP(B59,'3 - Racer'!C:C,1,0),"-")</f>
        <v>PÍĎALKA</v>
      </c>
      <c r="F59" s="30" t="str">
        <f>IFERROR(VLOOKUP(B59,'Celkové pořadí'!D:D,1,0),"-")</f>
        <v>PÍĎALKA</v>
      </c>
      <c r="G59" s="72">
        <f>COUNTIF('3 - Racer'!C:C,B59)</f>
        <v>1</v>
      </c>
      <c r="H59" s="72">
        <f>COUNTIF('Celkové pořadí'!D:D,'Startovní listina'!B53)</f>
        <v>0</v>
      </c>
      <c r="I59" s="72">
        <f t="shared" si="16"/>
        <v>1</v>
      </c>
      <c r="J59" s="80" t="s">
        <v>73</v>
      </c>
      <c r="L59" s="74" t="str">
        <f t="shared" si="17"/>
        <v>PÍĎALKA</v>
      </c>
      <c r="M59" s="74" t="str">
        <f t="shared" si="18"/>
        <v>ATLANTIDA</v>
      </c>
    </row>
    <row r="60" spans="1:13" x14ac:dyDescent="0.15">
      <c r="B60" s="30" t="s">
        <v>128</v>
      </c>
      <c r="C60" s="30" t="s">
        <v>146</v>
      </c>
      <c r="D60" s="60">
        <v>3</v>
      </c>
      <c r="E60" s="30" t="str">
        <f>IFERROR(VLOOKUP(B60,'3 - Racer'!C:C,1,0),"-")</f>
        <v>-</v>
      </c>
      <c r="F60" s="30" t="str">
        <f>IFERROR(VLOOKUP(B60,'Celkové pořadí'!D:D,1,0),"-")</f>
        <v>-</v>
      </c>
      <c r="G60" s="72">
        <f>COUNTIF('3 - Racer'!C:C,B60)</f>
        <v>0</v>
      </c>
      <c r="H60" s="72">
        <f>COUNTIF('Celkové pořadí'!D:D,'Startovní listina'!B54)</f>
        <v>0</v>
      </c>
      <c r="I60" s="72">
        <f t="shared" si="16"/>
        <v>1</v>
      </c>
      <c r="J60" s="80" t="s">
        <v>77</v>
      </c>
      <c r="L60" s="74" t="str">
        <f t="shared" si="17"/>
        <v>SATURN</v>
      </c>
      <c r="M60" s="74" t="str">
        <f t="shared" si="18"/>
        <v>-</v>
      </c>
    </row>
    <row r="61" spans="1:13" x14ac:dyDescent="0.15">
      <c r="B61" s="30" t="s">
        <v>14</v>
      </c>
      <c r="C61" s="30" t="s">
        <v>146</v>
      </c>
      <c r="D61" s="60">
        <v>3</v>
      </c>
      <c r="E61" s="30" t="str">
        <f>IFERROR(VLOOKUP(B61,'1 - SUPER Open'!C:C,1,0),"-")</f>
        <v>-</v>
      </c>
      <c r="F61" s="30" t="str">
        <f>IFERROR(VLOOKUP(B61,'Celkové pořadí'!D:D,1,0),"-")</f>
        <v>-</v>
      </c>
      <c r="G61" s="72">
        <f>COUNTIF('1 - SUPER Open'!C:C,B61)</f>
        <v>0</v>
      </c>
      <c r="H61" s="72">
        <f>COUNTIF('Celkové pořadí'!D:D,'Startovní listina'!B61)</f>
        <v>0</v>
      </c>
      <c r="I61" s="72">
        <f t="shared" si="16"/>
        <v>1</v>
      </c>
      <c r="J61" s="80" t="s">
        <v>71</v>
      </c>
      <c r="L61" s="74" t="str">
        <f t="shared" si="17"/>
        <v>USYS</v>
      </c>
      <c r="M61" s="74" t="str">
        <f t="shared" si="18"/>
        <v>NAŠE ZÁTOKA</v>
      </c>
    </row>
    <row r="62" spans="1:13" x14ac:dyDescent="0.15">
      <c r="B62" s="30" t="s">
        <v>84</v>
      </c>
      <c r="C62" s="30" t="s">
        <v>146</v>
      </c>
      <c r="D62" s="60">
        <v>3</v>
      </c>
      <c r="E62" s="30" t="str">
        <f>IFERROR(VLOOKUP(B62,'1 - SUPER Open'!C:C,1,0),"-")</f>
        <v>WARATAH</v>
      </c>
      <c r="F62" s="30" t="str">
        <f>IFERROR(VLOOKUP(B62,'Celkové pořadí'!D:D,1,0),"-")</f>
        <v>WARATAH</v>
      </c>
      <c r="G62" s="72">
        <f>COUNTIF('1 - SUPER Open'!C:C,B62)</f>
        <v>1</v>
      </c>
      <c r="H62" s="72">
        <f>COUNTIF('Celkové pořadí'!D:D,'Startovní listina'!B57)</f>
        <v>0</v>
      </c>
      <c r="I62" s="72">
        <f t="shared" si="16"/>
        <v>1</v>
      </c>
      <c r="J62" s="80" t="s">
        <v>73</v>
      </c>
      <c r="L62" s="74" t="str">
        <f t="shared" si="17"/>
        <v>WARATAH</v>
      </c>
      <c r="M62" s="74" t="str">
        <f t="shared" si="18"/>
        <v>ATLANTIDA</v>
      </c>
    </row>
    <row r="63" spans="1:13" x14ac:dyDescent="0.15">
      <c r="A63" s="81"/>
      <c r="B63" s="82"/>
      <c r="C63" s="82"/>
      <c r="D63" s="83"/>
      <c r="E63" s="82"/>
      <c r="F63" s="82"/>
      <c r="G63" s="84"/>
      <c r="H63" s="84"/>
      <c r="I63" s="84"/>
      <c r="J63" s="82"/>
      <c r="K63" s="81"/>
      <c r="L63" s="99"/>
      <c r="M63" s="99"/>
    </row>
    <row r="64" spans="1:13" x14ac:dyDescent="0.15">
      <c r="B64" s="30" t="s">
        <v>131</v>
      </c>
      <c r="C64" s="30" t="s">
        <v>6</v>
      </c>
      <c r="D64" s="60">
        <v>4</v>
      </c>
      <c r="E64" s="30" t="str">
        <f>IFERROR(VLOOKUP(B64,'4 - Racer Cruiser'!C:C,1,0),"-")</f>
        <v>ALTER EGO</v>
      </c>
      <c r="F64" s="30" t="str">
        <f>IFERROR(VLOOKUP(B64,'Celkové pořadí'!D:D,1,0),"-")</f>
        <v>ALTER EGO</v>
      </c>
      <c r="G64" s="72">
        <f>COUNTIF('4 - Racer Cruiser'!C:C,B64)</f>
        <v>1</v>
      </c>
      <c r="H64" s="72">
        <f>COUNTIF('Celkové pořadí'!D:D,'Startovní listina'!B64)</f>
        <v>1</v>
      </c>
      <c r="I64" s="72">
        <f t="shared" ref="I64:I95" si="19">COUNTIF(B:B,B64)</f>
        <v>1</v>
      </c>
      <c r="J64" s="80" t="s">
        <v>82</v>
      </c>
      <c r="L64" s="74" t="str">
        <f t="shared" ref="L64:L95" si="20">UPPER(B64)</f>
        <v>ALTER EGO</v>
      </c>
      <c r="M64" s="74" t="str">
        <f t="shared" ref="M64:M95" si="21">UPPER(J64)</f>
        <v>KOBYLNÍKY</v>
      </c>
    </row>
    <row r="65" spans="2:13" x14ac:dyDescent="0.15">
      <c r="B65" s="30" t="s">
        <v>179</v>
      </c>
      <c r="C65" s="30" t="s">
        <v>6</v>
      </c>
      <c r="D65" s="60">
        <v>4</v>
      </c>
      <c r="E65" s="30" t="str">
        <f>IFERROR(VLOOKUP(B65,'4 - Racer Cruiser'!C:C,1,0),"-")</f>
        <v>-</v>
      </c>
      <c r="F65" s="30" t="str">
        <f>IFERROR(VLOOKUP(B65,'Celkové pořadí'!D:D,1,0),"-")</f>
        <v>-</v>
      </c>
      <c r="G65" s="72">
        <f>COUNTIF('4 - Racer Cruiser'!C:C,B65)</f>
        <v>0</v>
      </c>
      <c r="H65" s="72">
        <f>COUNTIF('Celkové pořadí'!D:D,'Startovní listina'!B65)</f>
        <v>0</v>
      </c>
      <c r="I65" s="72">
        <f t="shared" si="19"/>
        <v>1</v>
      </c>
      <c r="J65" s="80" t="s">
        <v>77</v>
      </c>
      <c r="L65" s="74" t="str">
        <f t="shared" si="20"/>
        <v>ALYA</v>
      </c>
      <c r="M65" s="74" t="str">
        <f t="shared" si="21"/>
        <v>-</v>
      </c>
    </row>
    <row r="66" spans="2:13" x14ac:dyDescent="0.15">
      <c r="B66" s="30" t="s">
        <v>305</v>
      </c>
      <c r="C66" s="30" t="s">
        <v>6</v>
      </c>
      <c r="D66" s="60">
        <v>4</v>
      </c>
      <c r="E66" s="30" t="str">
        <f>IFERROR(VLOOKUP(B66,'4 - Racer Cruiser'!C:C,1,0),"-")</f>
        <v>BAR BRA</v>
      </c>
      <c r="F66" s="30" t="str">
        <f>IFERROR(VLOOKUP(B66,'Celkové pořadí'!D:D,1,0),"-")</f>
        <v>BAR BRA</v>
      </c>
      <c r="G66" s="72">
        <f>COUNTIF('4 - Racer Cruiser'!C:C,B66)</f>
        <v>1</v>
      </c>
      <c r="H66" s="72">
        <f>COUNTIF('Celkové pořadí'!D:D,'Startovní listina'!B92)</f>
        <v>1</v>
      </c>
      <c r="I66" s="72">
        <f t="shared" si="19"/>
        <v>1</v>
      </c>
      <c r="J66" s="80" t="s">
        <v>70</v>
      </c>
      <c r="L66" s="74" t="str">
        <f t="shared" si="20"/>
        <v>BAR BRA</v>
      </c>
      <c r="M66" s="74" t="str">
        <f t="shared" si="21"/>
        <v>YCKP</v>
      </c>
    </row>
    <row r="67" spans="2:13" x14ac:dyDescent="0.15">
      <c r="B67" s="30" t="s">
        <v>35</v>
      </c>
      <c r="C67" s="30" t="s">
        <v>6</v>
      </c>
      <c r="D67" s="60">
        <v>4</v>
      </c>
      <c r="E67" s="30" t="str">
        <f>IFERROR(VLOOKUP(B67,'4 - Racer Cruiser'!C:C,1,0),"-")</f>
        <v>BARAKA</v>
      </c>
      <c r="F67" s="30" t="str">
        <f>IFERROR(VLOOKUP(B67,'Celkové pořadí'!D:D,1,0),"-")</f>
        <v>BARAKA</v>
      </c>
      <c r="G67" s="72">
        <f>COUNTIF('4 - Racer Cruiser'!C:C,B67)</f>
        <v>1</v>
      </c>
      <c r="H67" s="72">
        <f>COUNTIF('Celkové pořadí'!D:D,'Startovní listina'!B66)</f>
        <v>1</v>
      </c>
      <c r="I67" s="72">
        <f t="shared" si="19"/>
        <v>1</v>
      </c>
      <c r="J67" s="80" t="s">
        <v>72</v>
      </c>
      <c r="L67" s="74" t="str">
        <f t="shared" si="20"/>
        <v>BARAKA</v>
      </c>
      <c r="M67" s="74" t="str">
        <f t="shared" si="21"/>
        <v>MODRÁ LODĚNICE</v>
      </c>
    </row>
    <row r="68" spans="2:13" x14ac:dyDescent="0.15">
      <c r="B68" s="30" t="s">
        <v>26</v>
      </c>
      <c r="C68" s="30" t="s">
        <v>6</v>
      </c>
      <c r="D68" s="60">
        <v>4</v>
      </c>
      <c r="E68" s="30" t="str">
        <f>IFERROR(VLOOKUP(B68,'4 - Racer Cruiser'!C:C,1,0),"-")</f>
        <v>-</v>
      </c>
      <c r="F68" s="30" t="str">
        <f>IFERROR(VLOOKUP(B68,'Celkové pořadí'!D:D,1,0),"-")</f>
        <v>-</v>
      </c>
      <c r="G68" s="72">
        <f>COUNTIF('4 - Racer Cruiser'!C:C,B68)</f>
        <v>0</v>
      </c>
      <c r="H68" s="72">
        <f>COUNTIF('Celkové pořadí'!D:D,'Startovní listina'!B67)</f>
        <v>1</v>
      </c>
      <c r="I68" s="72">
        <f t="shared" si="19"/>
        <v>1</v>
      </c>
      <c r="J68" s="80" t="s">
        <v>69</v>
      </c>
      <c r="L68" s="74" t="str">
        <f t="shared" si="20"/>
        <v>CÁCORKA</v>
      </c>
      <c r="M68" s="74" t="str">
        <f t="shared" si="21"/>
        <v>JKK</v>
      </c>
    </row>
    <row r="69" spans="2:13" x14ac:dyDescent="0.15">
      <c r="B69" s="30" t="s">
        <v>294</v>
      </c>
      <c r="C69" s="30" t="s">
        <v>6</v>
      </c>
      <c r="D69" s="60">
        <v>4</v>
      </c>
      <c r="E69" s="30" t="str">
        <f>IFERROR(VLOOKUP(B69,'4 - Racer Cruiser'!C:C,1,0),"-")</f>
        <v>-</v>
      </c>
      <c r="F69" s="30" t="str">
        <f>IFERROR(VLOOKUP(B69,'Celkové pořadí'!D:D,1,0),"-")</f>
        <v>-</v>
      </c>
      <c r="G69" s="72">
        <f>COUNTIF('4 - Racer Cruiser'!C:C,B69)</f>
        <v>0</v>
      </c>
      <c r="H69" s="72">
        <f>COUNTIF('Celkové pořadí'!D:D,'Startovní listina'!B68)</f>
        <v>0</v>
      </c>
      <c r="I69" s="72">
        <f t="shared" si="19"/>
        <v>1</v>
      </c>
      <c r="J69" s="80" t="s">
        <v>77</v>
      </c>
      <c r="L69" s="74" t="str">
        <f t="shared" si="20"/>
        <v>CANALOA</v>
      </c>
      <c r="M69" s="74" t="str">
        <f t="shared" si="21"/>
        <v>-</v>
      </c>
    </row>
    <row r="70" spans="2:13" x14ac:dyDescent="0.15">
      <c r="B70" s="30" t="s">
        <v>109</v>
      </c>
      <c r="C70" s="30" t="s">
        <v>6</v>
      </c>
      <c r="D70" s="60">
        <v>4</v>
      </c>
      <c r="E70" s="30" t="str">
        <f>IFERROR(VLOOKUP(B70,'4 - Racer Cruiser'!C:C,1,0),"-")</f>
        <v>CLASSIK</v>
      </c>
      <c r="F70" s="30" t="str">
        <f>IFERROR(VLOOKUP(B70,'Celkové pořadí'!D:D,1,0),"-")</f>
        <v>-</v>
      </c>
      <c r="G70" s="72">
        <f>COUNTIF('4 - Racer Cruiser'!C:C,B70)</f>
        <v>1</v>
      </c>
      <c r="H70" s="72">
        <f>COUNTIF('Celkové pořadí'!D:D,'Startovní listina'!B69)</f>
        <v>0</v>
      </c>
      <c r="I70" s="72">
        <f t="shared" si="19"/>
        <v>1</v>
      </c>
      <c r="J70" s="80" t="s">
        <v>69</v>
      </c>
      <c r="L70" s="74" t="str">
        <f t="shared" si="20"/>
        <v>CLASSIK</v>
      </c>
      <c r="M70" s="74" t="str">
        <f t="shared" si="21"/>
        <v>JKK</v>
      </c>
    </row>
    <row r="71" spans="2:13" x14ac:dyDescent="0.15">
      <c r="B71" s="30" t="s">
        <v>180</v>
      </c>
      <c r="C71" s="30" t="s">
        <v>6</v>
      </c>
      <c r="D71" s="60">
        <v>4</v>
      </c>
      <c r="E71" s="30" t="str">
        <f>IFERROR(VLOOKUP(B71,'4 - Racer Cruiser'!C:C,1,0),"-")</f>
        <v>-</v>
      </c>
      <c r="F71" s="30" t="str">
        <f>IFERROR(VLOOKUP(B71,'Celkové pořadí'!D:D,1,0),"-")</f>
        <v>-</v>
      </c>
      <c r="G71" s="72">
        <f>COUNTIF('4 - Racer Cruiser'!C:C,B71)</f>
        <v>0</v>
      </c>
      <c r="H71" s="72">
        <f>COUNTIF('Celkové pořadí'!D:D,'Startovní listina'!B70)</f>
        <v>0</v>
      </c>
      <c r="I71" s="72">
        <f t="shared" si="19"/>
        <v>1</v>
      </c>
      <c r="J71" s="80" t="s">
        <v>77</v>
      </c>
      <c r="L71" s="74" t="str">
        <f t="shared" si="20"/>
        <v>DUHA</v>
      </c>
      <c r="M71" s="74" t="str">
        <f t="shared" si="21"/>
        <v>-</v>
      </c>
    </row>
    <row r="72" spans="2:13" x14ac:dyDescent="0.15">
      <c r="B72" s="30" t="s">
        <v>122</v>
      </c>
      <c r="C72" s="30" t="s">
        <v>6</v>
      </c>
      <c r="D72" s="60">
        <v>4</v>
      </c>
      <c r="E72" s="30" t="str">
        <f>IFERROR(VLOOKUP(B72,'4 - Racer Cruiser'!C:C,1,0),"-")</f>
        <v>-</v>
      </c>
      <c r="F72" s="30" t="str">
        <f>IFERROR(VLOOKUP(B72,'Celkové pořadí'!D:D,1,0),"-")</f>
        <v>-</v>
      </c>
      <c r="G72" s="72">
        <f>COUNTIF('4 - Racer Cruiser'!C:C,B72)</f>
        <v>0</v>
      </c>
      <c r="H72" s="72">
        <f>COUNTIF('Celkové pořadí'!D:D,'Startovní listina'!B71)</f>
        <v>0</v>
      </c>
      <c r="I72" s="72">
        <f t="shared" si="19"/>
        <v>1</v>
      </c>
      <c r="J72" s="80" t="s">
        <v>75</v>
      </c>
      <c r="L72" s="74" t="str">
        <f t="shared" si="20"/>
        <v>FIRST LOVE</v>
      </c>
      <c r="M72" s="74" t="str">
        <f t="shared" si="21"/>
        <v>SLAPYMARINE</v>
      </c>
    </row>
    <row r="73" spans="2:13" x14ac:dyDescent="0.15">
      <c r="B73" s="30" t="s">
        <v>181</v>
      </c>
      <c r="C73" s="30" t="s">
        <v>6</v>
      </c>
      <c r="D73" s="60">
        <v>4</v>
      </c>
      <c r="E73" s="30" t="str">
        <f>IFERROR(VLOOKUP(B73,'4 - Racer Cruiser'!C:C,1,0),"-")</f>
        <v>GASPÉ</v>
      </c>
      <c r="F73" s="30" t="str">
        <f>IFERROR(VLOOKUP(B73,'Celkové pořadí'!D:D,1,0),"-")</f>
        <v>GASPÉ</v>
      </c>
      <c r="G73" s="72">
        <f>COUNTIF('4 - Racer Cruiser'!C:C,B73)</f>
        <v>1</v>
      </c>
      <c r="H73" s="72">
        <f>COUNTIF('Celkové pořadí'!D:D,'Startovní listina'!B72)</f>
        <v>0</v>
      </c>
      <c r="I73" s="72">
        <f t="shared" si="19"/>
        <v>1</v>
      </c>
      <c r="J73" s="80" t="s">
        <v>69</v>
      </c>
      <c r="L73" s="74" t="str">
        <f t="shared" si="20"/>
        <v>GASPÉ</v>
      </c>
      <c r="M73" s="74" t="str">
        <f t="shared" si="21"/>
        <v>JKK</v>
      </c>
    </row>
    <row r="74" spans="2:13" x14ac:dyDescent="0.15">
      <c r="B74" s="30" t="s">
        <v>306</v>
      </c>
      <c r="C74" s="30" t="s">
        <v>6</v>
      </c>
      <c r="D74" s="60">
        <v>4</v>
      </c>
      <c r="E74" s="30" t="str">
        <f>IFERROR(VLOOKUP(B74,'4 - Racer Cruiser'!C:C,1,0),"-")</f>
        <v>CHORGE GERG II</v>
      </c>
      <c r="F74" s="30" t="str">
        <f>IFERROR(VLOOKUP(B74,'Celkové pořadí'!D:D,1,0),"-")</f>
        <v>-</v>
      </c>
      <c r="G74" s="72">
        <f>COUNTIF('4 - Racer Cruiser'!C:C,B74)</f>
        <v>1</v>
      </c>
      <c r="H74" s="72">
        <f>COUNTIF('Celkové pořadí'!D:D,'Startovní listina'!B93)</f>
        <v>0</v>
      </c>
      <c r="I74" s="72">
        <f t="shared" si="19"/>
        <v>1</v>
      </c>
      <c r="J74" s="80"/>
      <c r="L74" s="74" t="str">
        <f t="shared" si="20"/>
        <v>CHORGE GERG II</v>
      </c>
      <c r="M74" s="74" t="str">
        <f t="shared" si="21"/>
        <v/>
      </c>
    </row>
    <row r="75" spans="2:13" x14ac:dyDescent="0.15">
      <c r="B75" s="30" t="s">
        <v>85</v>
      </c>
      <c r="C75" s="30" t="s">
        <v>6</v>
      </c>
      <c r="D75" s="60">
        <v>4</v>
      </c>
      <c r="E75" s="30" t="str">
        <f>IFERROR(VLOOKUP(B75,'4 - Racer Cruiser'!C:C,1,0),"-")</f>
        <v>KANALOA</v>
      </c>
      <c r="F75" s="30" t="str">
        <f>IFERROR(VLOOKUP(B75,'Celkové pořadí'!D:D,1,0),"-")</f>
        <v>KANALOA</v>
      </c>
      <c r="G75" s="72">
        <f>COUNTIF('4 - Racer Cruiser'!C:C,B75)</f>
        <v>1</v>
      </c>
      <c r="H75" s="72">
        <f>COUNTIF('Celkové pořadí'!D:D,'Startovní listina'!B73)</f>
        <v>1</v>
      </c>
      <c r="I75" s="72">
        <f t="shared" si="19"/>
        <v>1</v>
      </c>
      <c r="J75" s="80" t="s">
        <v>76</v>
      </c>
      <c r="L75" s="74" t="str">
        <f t="shared" si="20"/>
        <v>KANALOA</v>
      </c>
      <c r="M75" s="74" t="str">
        <f t="shared" si="21"/>
        <v>ŽUPANOVICE</v>
      </c>
    </row>
    <row r="76" spans="2:13" x14ac:dyDescent="0.15">
      <c r="B76" s="30" t="s">
        <v>300</v>
      </c>
      <c r="C76" s="30" t="s">
        <v>6</v>
      </c>
      <c r="D76" s="60">
        <v>4</v>
      </c>
      <c r="E76" s="30" t="str">
        <f>IFERROR(VLOOKUP(B76,'4 - Racer Cruiser'!C:C,1,0),"-")</f>
        <v>KOLOMBÍNA</v>
      </c>
      <c r="F76" s="30" t="str">
        <f>IFERROR(VLOOKUP(B76,'Celkové pořadí'!D:D,1,0),"-")</f>
        <v>KOLOMBÍNA</v>
      </c>
      <c r="G76" s="72">
        <f>COUNTIF('4 - Racer Cruiser'!C:C,B76)</f>
        <v>1</v>
      </c>
      <c r="H76" s="72">
        <f>COUNTIF('Celkové pořadí'!D:D,'Startovní listina'!B91)</f>
        <v>0</v>
      </c>
      <c r="I76" s="72">
        <f t="shared" si="19"/>
        <v>1</v>
      </c>
      <c r="J76" s="80" t="s">
        <v>69</v>
      </c>
      <c r="L76" s="74" t="str">
        <f t="shared" si="20"/>
        <v>KOLOMBÍNA</v>
      </c>
      <c r="M76" s="74" t="str">
        <f t="shared" si="21"/>
        <v>JKK</v>
      </c>
    </row>
    <row r="77" spans="2:13" x14ac:dyDescent="0.15">
      <c r="B77" s="30" t="s">
        <v>182</v>
      </c>
      <c r="C77" s="30" t="s">
        <v>6</v>
      </c>
      <c r="D77" s="60">
        <v>4</v>
      </c>
      <c r="E77" s="30" t="str">
        <f>IFERROR(VLOOKUP(B77,'4 - Racer Cruiser'!C:C,1,0),"-")</f>
        <v>-</v>
      </c>
      <c r="F77" s="30" t="str">
        <f>IFERROR(VLOOKUP(B77,'Celkové pořadí'!D:D,1,0),"-")</f>
        <v>-</v>
      </c>
      <c r="G77" s="72">
        <f>COUNTIF('4 - Racer Cruiser'!C:C,B77)</f>
        <v>0</v>
      </c>
      <c r="H77" s="72">
        <f>COUNTIF('Celkové pořadí'!D:D,'Startovní listina'!B74)</f>
        <v>0</v>
      </c>
      <c r="I77" s="72">
        <f t="shared" si="19"/>
        <v>1</v>
      </c>
      <c r="J77" s="80" t="s">
        <v>77</v>
      </c>
      <c r="L77" s="74" t="str">
        <f t="shared" si="20"/>
        <v>LAMBRUSCO</v>
      </c>
      <c r="M77" s="74" t="str">
        <f t="shared" si="21"/>
        <v>-</v>
      </c>
    </row>
    <row r="78" spans="2:13" x14ac:dyDescent="0.15">
      <c r="B78" s="30" t="s">
        <v>148</v>
      </c>
      <c r="C78" s="30" t="s">
        <v>6</v>
      </c>
      <c r="D78" s="60">
        <v>4</v>
      </c>
      <c r="E78" s="30" t="str">
        <f>IFERROR(VLOOKUP(B78,'4 - Racer Cruiser'!C:C,1,0),"-")</f>
        <v>LOTUS</v>
      </c>
      <c r="F78" s="30" t="str">
        <f>IFERROR(VLOOKUP(B78,'Celkové pořadí'!D:D,1,0),"-")</f>
        <v>LOTUS</v>
      </c>
      <c r="G78" s="72">
        <f>COUNTIF('4 - Racer Cruiser'!C:C,B78)</f>
        <v>1</v>
      </c>
      <c r="H78" s="72">
        <f>COUNTIF('Celkové pořadí'!D:D,'Startovní listina'!B75)</f>
        <v>1</v>
      </c>
      <c r="I78" s="72">
        <f t="shared" si="19"/>
        <v>1</v>
      </c>
      <c r="J78" s="80" t="s">
        <v>125</v>
      </c>
      <c r="L78" s="74" t="str">
        <f t="shared" si="20"/>
        <v>LOTUS</v>
      </c>
      <c r="M78" s="74" t="str">
        <f t="shared" si="21"/>
        <v>ROVÍNEK</v>
      </c>
    </row>
    <row r="79" spans="2:13" x14ac:dyDescent="0.15">
      <c r="B79" s="30" t="s">
        <v>183</v>
      </c>
      <c r="C79" s="30" t="s">
        <v>6</v>
      </c>
      <c r="D79" s="60">
        <v>4</v>
      </c>
      <c r="E79" s="30" t="str">
        <f>IFERROR(VLOOKUP(B79,'4 - Racer Cruiser'!C:C,1,0),"-")</f>
        <v>-</v>
      </c>
      <c r="F79" s="30" t="str">
        <f>IFERROR(VLOOKUP(B79,'Celkové pořadí'!D:D,1,0),"-")</f>
        <v>LUCIE</v>
      </c>
      <c r="G79" s="72">
        <f>COUNTIF('4 - Racer Cruiser'!C:C,B79)</f>
        <v>0</v>
      </c>
      <c r="H79" s="72">
        <f>COUNTIF('Celkové pořadí'!D:D,'Startovní listina'!B76)</f>
        <v>1</v>
      </c>
      <c r="I79" s="72">
        <f t="shared" si="19"/>
        <v>1</v>
      </c>
      <c r="J79" s="80" t="s">
        <v>77</v>
      </c>
      <c r="L79" s="74" t="str">
        <f t="shared" si="20"/>
        <v>LUCIE</v>
      </c>
      <c r="M79" s="74" t="str">
        <f t="shared" si="21"/>
        <v>-</v>
      </c>
    </row>
    <row r="80" spans="2:13" x14ac:dyDescent="0.15">
      <c r="B80" s="30" t="s">
        <v>184</v>
      </c>
      <c r="C80" s="30" t="s">
        <v>6</v>
      </c>
      <c r="D80" s="60">
        <v>4</v>
      </c>
      <c r="E80" s="30" t="str">
        <f>IFERROR(VLOOKUP(B80,'4 - Racer Cruiser'!C:C,1,0),"-")</f>
        <v>-</v>
      </c>
      <c r="F80" s="30" t="str">
        <f>IFERROR(VLOOKUP(B80,'Celkové pořadí'!D:D,1,0),"-")</f>
        <v>-</v>
      </c>
      <c r="G80" s="72">
        <f>COUNTIF('4 - Racer Cruiser'!C:C,B80)</f>
        <v>0</v>
      </c>
      <c r="H80" s="72">
        <f>COUNTIF('Celkové pořadí'!D:D,'Startovní listina'!B77)</f>
        <v>0</v>
      </c>
      <c r="I80" s="72">
        <f t="shared" si="19"/>
        <v>1</v>
      </c>
      <c r="J80" s="80" t="s">
        <v>77</v>
      </c>
      <c r="L80" s="74" t="str">
        <f t="shared" si="20"/>
        <v>MARTINI</v>
      </c>
      <c r="M80" s="74" t="str">
        <f t="shared" si="21"/>
        <v>-</v>
      </c>
    </row>
    <row r="81" spans="1:13" x14ac:dyDescent="0.15">
      <c r="B81" s="30" t="s">
        <v>252</v>
      </c>
      <c r="C81" s="30" t="s">
        <v>6</v>
      </c>
      <c r="D81" s="60">
        <v>4</v>
      </c>
      <c r="E81" s="30" t="str">
        <f>IFERROR(VLOOKUP(B81,'4 - Racer Cruiser'!C:C,1,0),"-")</f>
        <v>MERITARE</v>
      </c>
      <c r="F81" s="30" t="str">
        <f>IFERROR(VLOOKUP(B81,'Celkové pořadí'!D:D,1,0),"-")</f>
        <v>-</v>
      </c>
      <c r="G81" s="72">
        <f>COUNTIF('4 - Racer Cruiser'!C:C,B81)</f>
        <v>1</v>
      </c>
      <c r="H81" s="72">
        <f>COUNTIF('Celkové pořadí'!D:D,'Startovní listina'!B78)</f>
        <v>1</v>
      </c>
      <c r="I81" s="72">
        <f t="shared" si="19"/>
        <v>1</v>
      </c>
      <c r="J81" s="80" t="s">
        <v>77</v>
      </c>
      <c r="L81" s="74" t="str">
        <f t="shared" si="20"/>
        <v>MERITARE</v>
      </c>
      <c r="M81" s="74" t="str">
        <f t="shared" si="21"/>
        <v>-</v>
      </c>
    </row>
    <row r="82" spans="1:13" x14ac:dyDescent="0.15">
      <c r="B82" s="30" t="s">
        <v>244</v>
      </c>
      <c r="C82" s="30" t="s">
        <v>6</v>
      </c>
      <c r="D82" s="60">
        <v>4</v>
      </c>
      <c r="E82" s="30" t="str">
        <f>IFERROR(VLOOKUP(B82,'4 - Racer Cruiser'!C:C,1,0),"-")</f>
        <v>-</v>
      </c>
      <c r="F82" s="30" t="str">
        <f>IFERROR(VLOOKUP(B82,'Celkové pořadí'!D:D,1,0),"-")</f>
        <v>-</v>
      </c>
      <c r="G82" s="72">
        <f>COUNTIF('4 - Racer Cruiser'!C:C,B82)</f>
        <v>0</v>
      </c>
      <c r="H82" s="72">
        <f>COUNTIF('Celkové pořadí'!D:D,'Startovní listina'!B79)</f>
        <v>1</v>
      </c>
      <c r="I82" s="72">
        <f t="shared" si="19"/>
        <v>1</v>
      </c>
      <c r="J82" s="80" t="s">
        <v>70</v>
      </c>
      <c r="L82" s="74" t="str">
        <f t="shared" si="20"/>
        <v>MICHAELA</v>
      </c>
      <c r="M82" s="74" t="str">
        <f t="shared" si="21"/>
        <v>YCKP</v>
      </c>
    </row>
    <row r="83" spans="1:13" x14ac:dyDescent="0.15">
      <c r="B83" s="30" t="s">
        <v>279</v>
      </c>
      <c r="C83" s="30" t="s">
        <v>6</v>
      </c>
      <c r="D83" s="60">
        <v>4</v>
      </c>
      <c r="E83" s="30" t="str">
        <f>IFERROR(VLOOKUP(B83,'4 - Racer Cruiser'!C:C,1,0),"-")</f>
        <v>-</v>
      </c>
      <c r="F83" s="30" t="str">
        <f>IFERROR(VLOOKUP(B83,'Celkové pořadí'!D:D,1,0),"-")</f>
        <v>-</v>
      </c>
      <c r="G83" s="72">
        <f>COUNTIF('4 - Racer Cruiser'!C:C,B83)</f>
        <v>0</v>
      </c>
      <c r="H83" s="72">
        <f>COUNTIF('Celkové pořadí'!D:D,'Startovní listina'!B80)</f>
        <v>0</v>
      </c>
      <c r="I83" s="72">
        <f t="shared" si="19"/>
        <v>1</v>
      </c>
      <c r="J83" s="80" t="s">
        <v>77</v>
      </c>
      <c r="L83" s="74" t="str">
        <f t="shared" si="20"/>
        <v>ONA</v>
      </c>
      <c r="M83" s="74" t="str">
        <f t="shared" si="21"/>
        <v>-</v>
      </c>
    </row>
    <row r="84" spans="1:13" x14ac:dyDescent="0.15">
      <c r="B84" s="30" t="s">
        <v>232</v>
      </c>
      <c r="C84" s="30" t="s">
        <v>6</v>
      </c>
      <c r="D84" s="60">
        <v>4</v>
      </c>
      <c r="E84" s="30" t="str">
        <f>IFERROR(VLOOKUP(B84,'4 - Racer Cruiser'!C:C,1,0),"-")</f>
        <v>-</v>
      </c>
      <c r="F84" s="30" t="str">
        <f>IFERROR(VLOOKUP(B84,'Celkové pořadí'!D:D,1,0),"-")</f>
        <v>-</v>
      </c>
      <c r="G84" s="72">
        <f>COUNTIF('4 - Racer Cruiser'!C:C,B84)</f>
        <v>0</v>
      </c>
      <c r="H84" s="72">
        <f>COUNTIF('Celkové pořadí'!D:D,'Startovní listina'!B81)</f>
        <v>0</v>
      </c>
      <c r="I84" s="72">
        <f t="shared" si="19"/>
        <v>1</v>
      </c>
      <c r="J84" s="80" t="s">
        <v>72</v>
      </c>
      <c r="L84" s="74" t="str">
        <f t="shared" si="20"/>
        <v>PINTA (RC)</v>
      </c>
      <c r="M84" s="74" t="str">
        <f t="shared" si="21"/>
        <v>MODRÁ LODĚNICE</v>
      </c>
    </row>
    <row r="85" spans="1:13" x14ac:dyDescent="0.15">
      <c r="B85" s="30" t="s">
        <v>83</v>
      </c>
      <c r="C85" s="30" t="s">
        <v>6</v>
      </c>
      <c r="D85" s="60">
        <v>4</v>
      </c>
      <c r="E85" s="30" t="str">
        <f>IFERROR(VLOOKUP(B85,'4 - Racer Cruiser'!C:C,1,0),"-")</f>
        <v>RAM</v>
      </c>
      <c r="F85" s="30" t="str">
        <f>IFERROR(VLOOKUP(B85,'Celkové pořadí'!D:D,1,0),"-")</f>
        <v>RAM</v>
      </c>
      <c r="G85" s="72">
        <f>COUNTIF('4 - Racer Cruiser'!C:C,B85)</f>
        <v>1</v>
      </c>
      <c r="H85" s="72">
        <f>COUNTIF('Celkové pořadí'!D:D,'Startovní listina'!B82)</f>
        <v>0</v>
      </c>
      <c r="I85" s="72">
        <f t="shared" si="19"/>
        <v>1</v>
      </c>
      <c r="J85" s="80" t="s">
        <v>69</v>
      </c>
      <c r="L85" s="74" t="str">
        <f t="shared" si="20"/>
        <v>RAM</v>
      </c>
      <c r="M85" s="74" t="str">
        <f t="shared" si="21"/>
        <v>JKK</v>
      </c>
    </row>
    <row r="86" spans="1:13" x14ac:dyDescent="0.15">
      <c r="B86" s="30" t="s">
        <v>246</v>
      </c>
      <c r="C86" s="30" t="s">
        <v>6</v>
      </c>
      <c r="D86" s="60">
        <v>4</v>
      </c>
      <c r="E86" s="30" t="str">
        <f>IFERROR(VLOOKUP(B86,'4 - Racer Cruiser'!C:C,1,0),"-")</f>
        <v>RESCÁTOR</v>
      </c>
      <c r="F86" s="30" t="str">
        <f>IFERROR(VLOOKUP(B86,'Celkové pořadí'!D:D,1,0),"-")</f>
        <v>RESCÁTOR</v>
      </c>
      <c r="G86" s="72">
        <f>COUNTIF('4 - Racer Cruiser'!C:C,B86)</f>
        <v>1</v>
      </c>
      <c r="H86" s="72">
        <f>COUNTIF('Celkové pořadí'!D:D,'Startovní listina'!B83)</f>
        <v>0</v>
      </c>
      <c r="I86" s="72">
        <f t="shared" si="19"/>
        <v>1</v>
      </c>
      <c r="J86" s="80" t="s">
        <v>69</v>
      </c>
      <c r="L86" s="74" t="str">
        <f t="shared" si="20"/>
        <v>RESCÁTOR</v>
      </c>
      <c r="M86" s="74" t="str">
        <f t="shared" si="21"/>
        <v>JKK</v>
      </c>
    </row>
    <row r="87" spans="1:13" x14ac:dyDescent="0.15">
      <c r="B87" s="30" t="s">
        <v>185</v>
      </c>
      <c r="C87" s="30" t="s">
        <v>6</v>
      </c>
      <c r="D87" s="60">
        <v>4</v>
      </c>
      <c r="E87" s="30" t="str">
        <f>IFERROR(VLOOKUP(B87,'4 - Racer Cruiser'!C:C,1,0),"-")</f>
        <v>-</v>
      </c>
      <c r="F87" s="30" t="str">
        <f>IFERROR(VLOOKUP(B87,'Celkové pořadí'!D:D,1,0),"-")</f>
        <v>-</v>
      </c>
      <c r="G87" s="72">
        <f>COUNTIF('4 - Racer Cruiser'!C:C,B87)</f>
        <v>0</v>
      </c>
      <c r="H87" s="72">
        <f>COUNTIF('Celkové pořadí'!D:D,'Startovní listina'!B84)</f>
        <v>0</v>
      </c>
      <c r="I87" s="72">
        <f t="shared" si="19"/>
        <v>1</v>
      </c>
      <c r="J87" s="80" t="s">
        <v>77</v>
      </c>
      <c r="L87" s="74" t="str">
        <f t="shared" si="20"/>
        <v>RUDOLF</v>
      </c>
      <c r="M87" s="74" t="str">
        <f t="shared" si="21"/>
        <v>-</v>
      </c>
    </row>
    <row r="88" spans="1:13" x14ac:dyDescent="0.15">
      <c r="B88" s="30" t="s">
        <v>245</v>
      </c>
      <c r="C88" s="30" t="s">
        <v>6</v>
      </c>
      <c r="D88" s="60">
        <v>4</v>
      </c>
      <c r="E88" s="30" t="str">
        <f>IFERROR(VLOOKUP(B88,'4 - Racer Cruiser'!C:C,1,0),"-")</f>
        <v>SAMANTA</v>
      </c>
      <c r="F88" s="30" t="str">
        <f>IFERROR(VLOOKUP(B88,'Celkové pořadí'!D:D,1,0),"-")</f>
        <v>SAMANTA</v>
      </c>
      <c r="G88" s="72">
        <f>COUNTIF('4 - Racer Cruiser'!C:C,B88)</f>
        <v>1</v>
      </c>
      <c r="H88" s="72">
        <f>COUNTIF('Celkové pořadí'!D:D,'Startovní listina'!B85)</f>
        <v>1</v>
      </c>
      <c r="I88" s="72">
        <f t="shared" si="19"/>
        <v>1</v>
      </c>
      <c r="J88" s="80" t="s">
        <v>69</v>
      </c>
      <c r="L88" s="74" t="str">
        <f t="shared" si="20"/>
        <v>SAMANTA</v>
      </c>
      <c r="M88" s="74" t="str">
        <f t="shared" si="21"/>
        <v>JKK</v>
      </c>
    </row>
    <row r="89" spans="1:13" x14ac:dyDescent="0.15">
      <c r="B89" s="30" t="s">
        <v>307</v>
      </c>
      <c r="C89" s="30" t="s">
        <v>6</v>
      </c>
      <c r="D89" s="60">
        <v>4</v>
      </c>
      <c r="E89" s="30" t="str">
        <f>IFERROR(VLOOKUP(B89,'4 - Racer Cruiser'!C:C,1,0),"-")</f>
        <v>SAMBA</v>
      </c>
      <c r="F89" s="30" t="str">
        <f>IFERROR(VLOOKUP(B89,'Celkové pořadí'!D:D,1,0),"-")</f>
        <v>-</v>
      </c>
      <c r="G89" s="72">
        <f>COUNTIF('4 - Racer Cruiser'!C:C,B89)</f>
        <v>1</v>
      </c>
      <c r="H89" s="72">
        <f>COUNTIF('Celkové pořadí'!D:D,'Startovní listina'!B94)</f>
        <v>1</v>
      </c>
      <c r="I89" s="72">
        <f t="shared" si="19"/>
        <v>1</v>
      </c>
      <c r="J89" s="80"/>
      <c r="L89" s="74" t="str">
        <f t="shared" si="20"/>
        <v>SAMBA</v>
      </c>
      <c r="M89" s="74" t="str">
        <f t="shared" si="21"/>
        <v/>
      </c>
    </row>
    <row r="90" spans="1:13" x14ac:dyDescent="0.15">
      <c r="B90" s="156" t="s">
        <v>18</v>
      </c>
      <c r="C90" s="156" t="s">
        <v>6</v>
      </c>
      <c r="D90" s="157">
        <v>4</v>
      </c>
      <c r="E90" s="156" t="str">
        <f>IFERROR(VLOOKUP(B90,'4 - Racer Cruiser'!C:C,1,0),"-")</f>
        <v>SANTA</v>
      </c>
      <c r="F90" s="156" t="str">
        <f>IFERROR(VLOOKUP(B90,'Celkové pořadí'!D:D,1,0),"-")</f>
        <v>SANTA</v>
      </c>
      <c r="G90" s="158">
        <f>COUNTIF('4 - Racer Cruiser'!C:C,B90)</f>
        <v>1</v>
      </c>
      <c r="H90" s="158">
        <f>COUNTIF('Celkové pořadí'!D:D,'Startovní listina'!B86)</f>
        <v>1</v>
      </c>
      <c r="I90" s="158">
        <f t="shared" si="19"/>
        <v>1</v>
      </c>
      <c r="J90" s="159" t="s">
        <v>77</v>
      </c>
      <c r="L90" s="74" t="str">
        <f t="shared" si="20"/>
        <v>SANTA</v>
      </c>
      <c r="M90" s="74" t="str">
        <f t="shared" si="21"/>
        <v>-</v>
      </c>
    </row>
    <row r="91" spans="1:13" x14ac:dyDescent="0.15">
      <c r="B91" s="160" t="s">
        <v>43</v>
      </c>
      <c r="C91" s="160" t="s">
        <v>6</v>
      </c>
      <c r="D91" s="161">
        <v>4</v>
      </c>
      <c r="E91" s="160" t="str">
        <f>IFERROR(VLOOKUP(B91,'4 - Racer Cruiser'!C:C,1,0),"-")</f>
        <v>-</v>
      </c>
      <c r="F91" s="160" t="str">
        <f>IFERROR(VLOOKUP(B91,'Celkové pořadí'!D:D,1,0),"-")</f>
        <v>-</v>
      </c>
      <c r="G91" s="162">
        <f>COUNTIF('4 - Racer Cruiser'!C:C,B91)</f>
        <v>0</v>
      </c>
      <c r="H91" s="162">
        <f>COUNTIF('Celkové pořadí'!D:D,'Startovní listina'!B87)</f>
        <v>0</v>
      </c>
      <c r="I91" s="162">
        <f t="shared" si="19"/>
        <v>1</v>
      </c>
      <c r="J91" s="163" t="s">
        <v>77</v>
      </c>
      <c r="L91" s="74" t="str">
        <f t="shared" si="20"/>
        <v>SKYLLA</v>
      </c>
      <c r="M91" s="74" t="str">
        <f t="shared" si="21"/>
        <v>-</v>
      </c>
    </row>
    <row r="92" spans="1:13" x14ac:dyDescent="0.15">
      <c r="B92" s="160" t="s">
        <v>324</v>
      </c>
      <c r="C92" s="160" t="s">
        <v>6</v>
      </c>
      <c r="D92" s="161">
        <v>4</v>
      </c>
      <c r="E92" s="160" t="str">
        <f>IFERROR(VLOOKUP(B92,'4 - Racer Cruiser'!C:C,1,0),"-")</f>
        <v>SWAN</v>
      </c>
      <c r="F92" s="160" t="str">
        <f>IFERROR(VLOOKUP(B92,'Celkové pořadí'!D:D,1,0),"-")</f>
        <v>SWAN</v>
      </c>
      <c r="G92" s="162">
        <f>COUNTIF('4 - Racer Cruiser'!C:C,B92)</f>
        <v>1</v>
      </c>
      <c r="H92" s="162">
        <f>COUNTIF('Celkové pořadí'!D:D,'Startovní listina'!B91)</f>
        <v>0</v>
      </c>
      <c r="I92" s="162">
        <f t="shared" si="19"/>
        <v>1</v>
      </c>
      <c r="J92" s="163" t="s">
        <v>69</v>
      </c>
      <c r="L92" s="74" t="str">
        <f t="shared" si="20"/>
        <v>SWAN</v>
      </c>
      <c r="M92" s="74" t="str">
        <f t="shared" si="21"/>
        <v>JKK</v>
      </c>
    </row>
    <row r="93" spans="1:13" x14ac:dyDescent="0.15">
      <c r="B93" s="160" t="s">
        <v>130</v>
      </c>
      <c r="C93" s="160" t="s">
        <v>6</v>
      </c>
      <c r="D93" s="161">
        <v>4</v>
      </c>
      <c r="E93" s="160" t="str">
        <f>IFERROR(VLOOKUP(B93,'4 - Racer Cruiser'!C:C,1,0),"-")</f>
        <v>-</v>
      </c>
      <c r="F93" s="160" t="str">
        <f>IFERROR(VLOOKUP(B93,'Celkové pořadí'!D:D,1,0),"-")</f>
        <v>-</v>
      </c>
      <c r="G93" s="162">
        <f>COUNTIF('4 - Racer Cruiser'!C:C,B93)</f>
        <v>0</v>
      </c>
      <c r="H93" s="162">
        <f>COUNTIF('Celkové pořadí'!D:D,'Startovní listina'!B88)</f>
        <v>1</v>
      </c>
      <c r="I93" s="162">
        <f t="shared" si="19"/>
        <v>1</v>
      </c>
      <c r="J93" s="163" t="s">
        <v>77</v>
      </c>
      <c r="L93" s="74" t="str">
        <f t="shared" si="20"/>
        <v>TINA</v>
      </c>
      <c r="M93" s="74" t="str">
        <f t="shared" si="21"/>
        <v>-</v>
      </c>
    </row>
    <row r="94" spans="1:13" x14ac:dyDescent="0.15">
      <c r="B94" s="160" t="s">
        <v>290</v>
      </c>
      <c r="C94" s="160" t="s">
        <v>6</v>
      </c>
      <c r="D94" s="161">
        <v>4</v>
      </c>
      <c r="E94" s="160" t="str">
        <f>IFERROR(VLOOKUP(B94,'4 - Racer Cruiser'!C:C,1,0),"-")</f>
        <v>UNICORN</v>
      </c>
      <c r="F94" s="160" t="str">
        <f>IFERROR(VLOOKUP(B94,'Celkové pořadí'!D:D,1,0),"-")</f>
        <v>UNICORN</v>
      </c>
      <c r="G94" s="162">
        <f>COUNTIF('4 - Racer Cruiser'!C:C,B94)</f>
        <v>1</v>
      </c>
      <c r="H94" s="162">
        <f>COUNTIF('Celkové pořadí'!D:D,'Startovní listina'!B89)</f>
        <v>0</v>
      </c>
      <c r="I94" s="162">
        <f t="shared" si="19"/>
        <v>1</v>
      </c>
      <c r="J94" s="163" t="s">
        <v>69</v>
      </c>
      <c r="L94" s="74" t="str">
        <f t="shared" si="20"/>
        <v>UNICORN</v>
      </c>
      <c r="M94" s="74" t="str">
        <f t="shared" si="21"/>
        <v>JKK</v>
      </c>
    </row>
    <row r="95" spans="1:13" x14ac:dyDescent="0.15">
      <c r="B95" s="160" t="s">
        <v>129</v>
      </c>
      <c r="C95" s="160" t="s">
        <v>6</v>
      </c>
      <c r="D95" s="161">
        <v>4</v>
      </c>
      <c r="E95" s="160" t="str">
        <f>IFERROR(VLOOKUP(B95,'4 - Racer Cruiser'!C:C,1,0),"-")</f>
        <v>-</v>
      </c>
      <c r="F95" s="160" t="str">
        <f>IFERROR(VLOOKUP(B95,'Celkové pořadí'!D:D,1,0),"-")</f>
        <v>-</v>
      </c>
      <c r="G95" s="162">
        <f>COUNTIF('4 - Racer Cruiser'!C:C,B95)</f>
        <v>0</v>
      </c>
      <c r="H95" s="162">
        <f>COUNTIF('Celkové pořadí'!D:D,'Startovní listina'!B90)</f>
        <v>1</v>
      </c>
      <c r="I95" s="162">
        <f t="shared" si="19"/>
        <v>1</v>
      </c>
      <c r="J95" s="163" t="s">
        <v>73</v>
      </c>
      <c r="L95" s="74" t="str">
        <f t="shared" si="20"/>
        <v>VIRGINIE</v>
      </c>
      <c r="M95" s="74" t="str">
        <f t="shared" si="21"/>
        <v>ATLANTIDA</v>
      </c>
    </row>
    <row r="96" spans="1:13" x14ac:dyDescent="0.15">
      <c r="A96" s="81"/>
      <c r="B96" s="82"/>
      <c r="C96" s="82"/>
      <c r="D96" s="83"/>
      <c r="E96" s="82"/>
      <c r="F96" s="82"/>
      <c r="G96" s="84"/>
      <c r="H96" s="84"/>
      <c r="I96" s="84"/>
      <c r="J96" s="82"/>
      <c r="K96" s="81"/>
      <c r="L96" s="99" t="str">
        <f t="shared" ref="L96" si="22">UPPER(B96)</f>
        <v/>
      </c>
      <c r="M96" s="99" t="str">
        <f t="shared" ref="M96" si="23">UPPER(J96)</f>
        <v/>
      </c>
    </row>
    <row r="97" spans="2:13" x14ac:dyDescent="0.15">
      <c r="B97" s="30" t="s">
        <v>284</v>
      </c>
      <c r="C97" s="30" t="s">
        <v>7</v>
      </c>
      <c r="D97" s="60">
        <v>5</v>
      </c>
      <c r="E97" s="30" t="str">
        <f>IFERROR(VLOOKUP(B97,'5 - Cruiser lehký'!C:C,1,0),"-")</f>
        <v>4SEA</v>
      </c>
      <c r="F97" s="30" t="str">
        <f>IFERROR(VLOOKUP(B97,'Celkové pořadí'!D:D,1,0),"-")</f>
        <v>-</v>
      </c>
      <c r="G97" s="72">
        <f>COUNTIF('5 - Cruiser lehký'!C:C,B97)</f>
        <v>1</v>
      </c>
      <c r="H97" s="72">
        <f>COUNTIF('Celkové pořadí'!D:D,'Startovní listina'!B163)</f>
        <v>1</v>
      </c>
      <c r="I97" s="72">
        <f t="shared" ref="I97:I128" si="24">COUNTIF(B:B,B97)</f>
        <v>1</v>
      </c>
      <c r="J97" s="80" t="s">
        <v>69</v>
      </c>
      <c r="L97" s="74" t="str">
        <f t="shared" ref="L97:L131" si="25">UPPER(B97)</f>
        <v>4SEA</v>
      </c>
      <c r="M97" s="74" t="str">
        <f t="shared" ref="M97:M131" si="26">UPPER(J97)</f>
        <v>JKK</v>
      </c>
    </row>
    <row r="98" spans="2:13" x14ac:dyDescent="0.15">
      <c r="B98" s="30" t="s">
        <v>63</v>
      </c>
      <c r="C98" s="30" t="s">
        <v>7</v>
      </c>
      <c r="D98" s="60">
        <v>5</v>
      </c>
      <c r="E98" s="30" t="str">
        <f>IFERROR(VLOOKUP(B98,'5 - Cruiser lehký'!C:C,1,0),"-")</f>
        <v>-</v>
      </c>
      <c r="F98" s="30" t="str">
        <f>IFERROR(VLOOKUP(B98,'Celkové pořadí'!D:D,1,0),"-")</f>
        <v>-</v>
      </c>
      <c r="G98" s="72">
        <f>COUNTIF('5 - Cruiser lehký'!C:C,B98)</f>
        <v>0</v>
      </c>
      <c r="H98" s="72">
        <f>COUNTIF('Celkové pořadí'!D:D,'Startovní listina'!B98)</f>
        <v>0</v>
      </c>
      <c r="I98" s="72">
        <f t="shared" si="24"/>
        <v>1</v>
      </c>
      <c r="J98" s="80" t="s">
        <v>77</v>
      </c>
      <c r="L98" s="74" t="str">
        <f t="shared" si="25"/>
        <v>ALINE</v>
      </c>
      <c r="M98" s="74" t="str">
        <f t="shared" si="26"/>
        <v>-</v>
      </c>
    </row>
    <row r="99" spans="2:13" x14ac:dyDescent="0.15">
      <c r="B99" s="30" t="s">
        <v>233</v>
      </c>
      <c r="C99" s="30" t="s">
        <v>7</v>
      </c>
      <c r="D99" s="60">
        <v>5</v>
      </c>
      <c r="E99" s="30" t="str">
        <f>IFERROR(VLOOKUP(B99,'5 - Cruiser lehký'!C:C,1,0),"-")</f>
        <v>-</v>
      </c>
      <c r="F99" s="30" t="str">
        <f>IFERROR(VLOOKUP(B99,'Celkové pořadí'!D:D,1,0),"-")</f>
        <v>-</v>
      </c>
      <c r="G99" s="72">
        <f>COUNTIF('5 - Cruiser lehký'!C:C,B99)</f>
        <v>0</v>
      </c>
      <c r="H99" s="72">
        <f>COUNTIF('Celkové pořadí'!D:D,'Startovní listina'!B99)</f>
        <v>0</v>
      </c>
      <c r="I99" s="72">
        <f t="shared" si="24"/>
        <v>1</v>
      </c>
      <c r="J99" s="80" t="s">
        <v>77</v>
      </c>
      <c r="L99" s="74" t="str">
        <f t="shared" si="25"/>
        <v>ALKA (CL)</v>
      </c>
      <c r="M99" s="74" t="str">
        <f t="shared" si="26"/>
        <v>-</v>
      </c>
    </row>
    <row r="100" spans="2:13" x14ac:dyDescent="0.15">
      <c r="B100" s="30" t="s">
        <v>272</v>
      </c>
      <c r="C100" s="30" t="s">
        <v>7</v>
      </c>
      <c r="D100" s="60">
        <v>5</v>
      </c>
      <c r="E100" s="30" t="str">
        <f>IFERROR(VLOOKUP(B100,'5 - Cruiser lehký'!C:C,1,0),"-")</f>
        <v>-</v>
      </c>
      <c r="F100" s="30" t="str">
        <f>IFERROR(VLOOKUP(B100,'Celkové pořadí'!D:D,1,0),"-")</f>
        <v>-</v>
      </c>
      <c r="G100" s="72">
        <f>COUNTIF('5 - Cruiser lehký'!C:C,B100)</f>
        <v>0</v>
      </c>
      <c r="H100" s="72">
        <f>COUNTIF('Celkové pořadí'!D:D,'Startovní listina'!B97)</f>
        <v>0</v>
      </c>
      <c r="I100" s="72">
        <f t="shared" si="24"/>
        <v>1</v>
      </c>
      <c r="J100" s="80" t="s">
        <v>69</v>
      </c>
      <c r="L100" s="74" t="str">
        <f t="shared" si="25"/>
        <v>ANIMA NERA</v>
      </c>
      <c r="M100" s="74" t="str">
        <f t="shared" si="26"/>
        <v>JKK</v>
      </c>
    </row>
    <row r="101" spans="2:13" x14ac:dyDescent="0.15">
      <c r="B101" s="30" t="s">
        <v>166</v>
      </c>
      <c r="C101" s="30" t="s">
        <v>7</v>
      </c>
      <c r="D101" s="60">
        <v>5</v>
      </c>
      <c r="E101" s="30" t="str">
        <f>IFERROR(VLOOKUP(B101,'5 - Cruiser lehký'!C:C,1,0),"-")</f>
        <v>-</v>
      </c>
      <c r="F101" s="30" t="str">
        <f>IFERROR(VLOOKUP(B101,'Celkové pořadí'!D:D,1,0),"-")</f>
        <v>-</v>
      </c>
      <c r="G101" s="72">
        <f>COUNTIF('5 - Cruiser lehký'!C:C,B101)</f>
        <v>0</v>
      </c>
      <c r="H101" s="72">
        <f>COUNTIF('Celkové pořadí'!D:D,'Startovní listina'!B100)</f>
        <v>0</v>
      </c>
      <c r="I101" s="72">
        <f t="shared" si="24"/>
        <v>1</v>
      </c>
      <c r="J101" s="80" t="s">
        <v>77</v>
      </c>
      <c r="L101" s="74" t="str">
        <f t="shared" si="25"/>
        <v>ANITA</v>
      </c>
      <c r="M101" s="74" t="str">
        <f t="shared" si="26"/>
        <v>-</v>
      </c>
    </row>
    <row r="102" spans="2:13" x14ac:dyDescent="0.15">
      <c r="B102" s="30" t="s">
        <v>329</v>
      </c>
      <c r="C102" s="30" t="s">
        <v>7</v>
      </c>
      <c r="D102" s="60">
        <v>5</v>
      </c>
      <c r="E102" s="30" t="str">
        <f>IFERROR(VLOOKUP(B102,'5 - Cruiser lehký'!C:C,1,0),"-")</f>
        <v>ASTARTE</v>
      </c>
      <c r="F102" s="30" t="str">
        <f>IFERROR(VLOOKUP(B102,'Celkové pořadí'!D:D,1,0),"-")</f>
        <v>-</v>
      </c>
      <c r="G102" s="72">
        <f>COUNTIF('5 - Cruiser lehký'!C:C,B102)</f>
        <v>1</v>
      </c>
      <c r="H102" s="72">
        <f>COUNTIF('Celkové pořadí'!D:D,'Startovní listina'!B101)</f>
        <v>0</v>
      </c>
      <c r="I102" s="72">
        <f t="shared" si="24"/>
        <v>1</v>
      </c>
      <c r="J102" s="80" t="s">
        <v>123</v>
      </c>
      <c r="L102" s="74" t="str">
        <f t="shared" si="25"/>
        <v>ASTARTE</v>
      </c>
      <c r="M102" s="74" t="str">
        <f t="shared" si="26"/>
        <v>YCCL</v>
      </c>
    </row>
    <row r="103" spans="2:13" x14ac:dyDescent="0.15">
      <c r="B103" s="30" t="s">
        <v>167</v>
      </c>
      <c r="C103" s="30" t="s">
        <v>7</v>
      </c>
      <c r="D103" s="60">
        <v>5</v>
      </c>
      <c r="E103" s="30" t="str">
        <f>IFERROR(VLOOKUP(B103,'5 - Cruiser lehký'!C:C,1,0),"-")</f>
        <v>-</v>
      </c>
      <c r="F103" s="30" t="str">
        <f>IFERROR(VLOOKUP(B103,'Celkové pořadí'!D:D,1,0),"-")</f>
        <v>-</v>
      </c>
      <c r="G103" s="72">
        <f>COUNTIF('5 - Cruiser lehký'!C:C,B103)</f>
        <v>0</v>
      </c>
      <c r="H103" s="72">
        <f>COUNTIF('Celkové pořadí'!D:D,'Startovní listina'!B101)</f>
        <v>0</v>
      </c>
      <c r="I103" s="72">
        <f t="shared" si="24"/>
        <v>1</v>
      </c>
      <c r="J103" s="80" t="s">
        <v>77</v>
      </c>
      <c r="L103" s="74" t="str">
        <f t="shared" si="25"/>
        <v>BÁRA</v>
      </c>
      <c r="M103" s="74" t="str">
        <f t="shared" si="26"/>
        <v>-</v>
      </c>
    </row>
    <row r="104" spans="2:13" x14ac:dyDescent="0.15">
      <c r="B104" s="30" t="s">
        <v>314</v>
      </c>
      <c r="C104" s="30" t="s">
        <v>7</v>
      </c>
      <c r="D104" s="60">
        <v>5</v>
      </c>
      <c r="E104" s="30" t="str">
        <f>IFERROR(VLOOKUP(B104,'5 - Cruiser lehký'!C:C,1,0),"-")</f>
        <v>BELLA</v>
      </c>
      <c r="F104" s="30" t="str">
        <f>IFERROR(VLOOKUP(B104,'Celkové pořadí'!D:D,1,0),"-")</f>
        <v>-</v>
      </c>
      <c r="G104" s="72">
        <f>COUNTIF('5 - Cruiser lehký'!C:C,B104)</f>
        <v>1</v>
      </c>
      <c r="H104" s="72">
        <f>COUNTIF('Celkové pořadí'!D:D,'Startovní listina'!B103)</f>
        <v>0</v>
      </c>
      <c r="I104" s="72">
        <f t="shared" si="24"/>
        <v>1</v>
      </c>
      <c r="J104" s="80" t="s">
        <v>70</v>
      </c>
      <c r="L104" s="74" t="str">
        <f t="shared" si="25"/>
        <v>BELLA</v>
      </c>
      <c r="M104" s="74" t="str">
        <f t="shared" si="26"/>
        <v>YCKP</v>
      </c>
    </row>
    <row r="105" spans="2:13" x14ac:dyDescent="0.15">
      <c r="B105" s="30" t="s">
        <v>269</v>
      </c>
      <c r="C105" s="30" t="s">
        <v>7</v>
      </c>
      <c r="D105" s="60">
        <v>5</v>
      </c>
      <c r="E105" s="30" t="str">
        <f>IFERROR(VLOOKUP(B105,'5 - Cruiser lehký'!C:C,1,0),"-")</f>
        <v>BERNARDÝN</v>
      </c>
      <c r="F105" s="30" t="str">
        <f>IFERROR(VLOOKUP(B105,'Celkové pořadí'!D:D,1,0),"-")</f>
        <v>BERNARDÝN</v>
      </c>
      <c r="G105" s="72">
        <f>COUNTIF('5 - Cruiser lehký'!C:C,B105)</f>
        <v>1</v>
      </c>
      <c r="H105" s="72">
        <f>COUNTIF('Celkové pořadí'!D:D,'Startovní listina'!B105)</f>
        <v>1</v>
      </c>
      <c r="I105" s="72">
        <f t="shared" si="24"/>
        <v>1</v>
      </c>
      <c r="J105" s="80" t="s">
        <v>77</v>
      </c>
      <c r="L105" s="74" t="str">
        <f t="shared" si="25"/>
        <v>BERNARDÝN</v>
      </c>
      <c r="M105" s="74" t="str">
        <f t="shared" si="26"/>
        <v>-</v>
      </c>
    </row>
    <row r="106" spans="2:13" x14ac:dyDescent="0.15">
      <c r="B106" s="30" t="s">
        <v>259</v>
      </c>
      <c r="C106" s="30" t="s">
        <v>7</v>
      </c>
      <c r="D106" s="60">
        <v>5</v>
      </c>
      <c r="E106" s="30" t="str">
        <f>IFERROR(VLOOKUP(B106,'5 - Cruiser lehký'!C:C,1,0),"-")</f>
        <v>BERTA</v>
      </c>
      <c r="F106" s="30" t="str">
        <f>IFERROR(VLOOKUP(B106,'Celkové pořadí'!D:D,1,0),"-")</f>
        <v>BERTA</v>
      </c>
      <c r="G106" s="72">
        <f>COUNTIF('5 - Cruiser lehký'!C:C,B106)</f>
        <v>1</v>
      </c>
      <c r="H106" s="72">
        <f>COUNTIF('Celkové pořadí'!D:D,'Startovní listina'!B104)</f>
        <v>0</v>
      </c>
      <c r="I106" s="72">
        <f t="shared" si="24"/>
        <v>1</v>
      </c>
      <c r="J106" s="80" t="s">
        <v>123</v>
      </c>
      <c r="L106" s="74" t="str">
        <f t="shared" si="25"/>
        <v>BERTA</v>
      </c>
      <c r="M106" s="74" t="str">
        <f t="shared" si="26"/>
        <v>YCCL</v>
      </c>
    </row>
    <row r="107" spans="2:13" x14ac:dyDescent="0.15">
      <c r="B107" s="30" t="s">
        <v>92</v>
      </c>
      <c r="C107" s="30" t="s">
        <v>7</v>
      </c>
      <c r="D107" s="60">
        <v>5</v>
      </c>
      <c r="E107" s="30" t="str">
        <f>IFERROR(VLOOKUP(B107,'5 - Cruiser lehký'!C:C,1,0),"-")</f>
        <v>BOHEMIA</v>
      </c>
      <c r="F107" s="30" t="str">
        <f>IFERROR(VLOOKUP(B107,'Celkové pořadí'!D:D,1,0),"-")</f>
        <v>-</v>
      </c>
      <c r="G107" s="72">
        <f>COUNTIF('5 - Cruiser lehký'!C:C,B107)</f>
        <v>1</v>
      </c>
      <c r="H107" s="72">
        <f>COUNTIF('Celkové pořadí'!D:D,'Startovní listina'!B106)</f>
        <v>1</v>
      </c>
      <c r="I107" s="72">
        <f t="shared" si="24"/>
        <v>1</v>
      </c>
      <c r="J107" s="80" t="s">
        <v>70</v>
      </c>
      <c r="L107" s="74" t="str">
        <f t="shared" si="25"/>
        <v>BOHEMIA</v>
      </c>
      <c r="M107" s="74" t="str">
        <f t="shared" si="26"/>
        <v>YCKP</v>
      </c>
    </row>
    <row r="108" spans="2:13" x14ac:dyDescent="0.15">
      <c r="B108" s="30" t="s">
        <v>62</v>
      </c>
      <c r="C108" s="30" t="s">
        <v>7</v>
      </c>
      <c r="D108" s="60">
        <v>5</v>
      </c>
      <c r="E108" s="30" t="str">
        <f>IFERROR(VLOOKUP(B108,'5 - Cruiser lehký'!C:C,1,0),"-")</f>
        <v>BON VOYAGE</v>
      </c>
      <c r="F108" s="30" t="str">
        <f>IFERROR(VLOOKUP(B108,'Celkové pořadí'!D:D,1,0),"-")</f>
        <v>-</v>
      </c>
      <c r="G108" s="72">
        <f>COUNTIF('5 - Cruiser lehký'!C:C,B108)</f>
        <v>1</v>
      </c>
      <c r="H108" s="72">
        <f>COUNTIF('Celkové pořadí'!D:D,'Startovní listina'!B107)</f>
        <v>0</v>
      </c>
      <c r="I108" s="72">
        <f t="shared" si="24"/>
        <v>1</v>
      </c>
      <c r="J108" s="80" t="s">
        <v>73</v>
      </c>
      <c r="L108" s="74" t="str">
        <f t="shared" si="25"/>
        <v>BON VOYAGE</v>
      </c>
      <c r="M108" s="74" t="str">
        <f t="shared" si="26"/>
        <v>ATLANTIDA</v>
      </c>
    </row>
    <row r="109" spans="2:13" x14ac:dyDescent="0.15">
      <c r="B109" s="30" t="s">
        <v>58</v>
      </c>
      <c r="C109" s="30" t="s">
        <v>7</v>
      </c>
      <c r="D109" s="60">
        <v>5</v>
      </c>
      <c r="E109" s="30" t="str">
        <f>IFERROR(VLOOKUP(B109,'5 - Cruiser lehký'!C:C,1,0),"-")</f>
        <v>-</v>
      </c>
      <c r="F109" s="30" t="str">
        <f>IFERROR(VLOOKUP(B109,'Celkové pořadí'!D:D,1,0),"-")</f>
        <v>-</v>
      </c>
      <c r="G109" s="72">
        <f>COUNTIF('5 - Cruiser lehký'!C:C,B109)</f>
        <v>0</v>
      </c>
      <c r="H109" s="72">
        <f>COUNTIF('Celkové pořadí'!D:D,'Startovní listina'!B108)</f>
        <v>0</v>
      </c>
      <c r="I109" s="72">
        <f t="shared" si="24"/>
        <v>1</v>
      </c>
      <c r="J109" s="80" t="s">
        <v>77</v>
      </c>
      <c r="L109" s="74" t="str">
        <f t="shared" si="25"/>
        <v>BOUŘLIVÁK</v>
      </c>
      <c r="M109" s="74" t="str">
        <f t="shared" si="26"/>
        <v>-</v>
      </c>
    </row>
    <row r="110" spans="2:13" x14ac:dyDescent="0.15">
      <c r="B110" s="30" t="s">
        <v>41</v>
      </c>
      <c r="C110" s="30" t="s">
        <v>7</v>
      </c>
      <c r="D110" s="60">
        <v>5</v>
      </c>
      <c r="E110" s="30" t="str">
        <f>IFERROR(VLOOKUP(B110,'5 - Cruiser lehký'!C:C,1,0),"-")</f>
        <v>-</v>
      </c>
      <c r="F110" s="30" t="str">
        <f>IFERROR(VLOOKUP(B110,'Celkové pořadí'!D:D,1,0),"-")</f>
        <v>CANNETE</v>
      </c>
      <c r="G110" s="72">
        <f>COUNTIF('5 - Cruiser lehký'!C:C,B110)</f>
        <v>0</v>
      </c>
      <c r="H110" s="72">
        <f>COUNTIF('Celkové pořadí'!D:D,'Startovní listina'!B110)</f>
        <v>1</v>
      </c>
      <c r="I110" s="72">
        <f t="shared" si="24"/>
        <v>1</v>
      </c>
      <c r="J110" s="80" t="s">
        <v>70</v>
      </c>
      <c r="L110" s="74" t="str">
        <f t="shared" si="25"/>
        <v>CANNETE</v>
      </c>
      <c r="M110" s="74" t="str">
        <f t="shared" si="26"/>
        <v>YCKP</v>
      </c>
    </row>
    <row r="111" spans="2:13" x14ac:dyDescent="0.15">
      <c r="B111" s="30" t="s">
        <v>168</v>
      </c>
      <c r="C111" s="30" t="s">
        <v>7</v>
      </c>
      <c r="D111" s="60">
        <v>5</v>
      </c>
      <c r="E111" s="30" t="str">
        <f>IFERROR(VLOOKUP(B111,'5 - Cruiser lehký'!C:C,1,0),"-")</f>
        <v>-</v>
      </c>
      <c r="F111" s="30" t="str">
        <f>IFERROR(VLOOKUP(B111,'Celkové pořadí'!D:D,1,0),"-")</f>
        <v>-</v>
      </c>
      <c r="G111" s="72">
        <f>COUNTIF('5 - Cruiser lehký'!C:C,B111)</f>
        <v>0</v>
      </c>
      <c r="H111" s="72">
        <f>COUNTIF('Celkové pořadí'!D:D,'Startovní listina'!B111)</f>
        <v>0</v>
      </c>
      <c r="I111" s="72">
        <f t="shared" si="24"/>
        <v>1</v>
      </c>
      <c r="J111" s="80" t="s">
        <v>77</v>
      </c>
      <c r="L111" s="74" t="str">
        <f t="shared" si="25"/>
        <v>CETUS</v>
      </c>
      <c r="M111" s="74" t="str">
        <f t="shared" si="26"/>
        <v>-</v>
      </c>
    </row>
    <row r="112" spans="2:13" x14ac:dyDescent="0.15">
      <c r="B112" s="30" t="s">
        <v>169</v>
      </c>
      <c r="C112" s="30" t="s">
        <v>7</v>
      </c>
      <c r="D112" s="60">
        <v>5</v>
      </c>
      <c r="E112" s="30" t="str">
        <f>IFERROR(VLOOKUP(B112,'5 - Cruiser lehký'!C:C,1,0),"-")</f>
        <v>-</v>
      </c>
      <c r="F112" s="30" t="str">
        <f>IFERROR(VLOOKUP(B112,'Celkové pořadí'!D:D,1,0),"-")</f>
        <v>-</v>
      </c>
      <c r="G112" s="72">
        <f>COUNTIF('5 - Cruiser lehký'!C:C,B112)</f>
        <v>0</v>
      </c>
      <c r="H112" s="72">
        <f>COUNTIF('Celkové pořadí'!D:D,'Startovní listina'!B112)</f>
        <v>0</v>
      </c>
      <c r="I112" s="72">
        <f t="shared" si="24"/>
        <v>1</v>
      </c>
      <c r="J112" s="80" t="s">
        <v>72</v>
      </c>
      <c r="L112" s="74" t="str">
        <f t="shared" si="25"/>
        <v>CONIE</v>
      </c>
      <c r="M112" s="74" t="str">
        <f t="shared" si="26"/>
        <v>MODRÁ LODĚNICE</v>
      </c>
    </row>
    <row r="113" spans="2:13" x14ac:dyDescent="0.15">
      <c r="B113" s="30" t="s">
        <v>358</v>
      </c>
      <c r="C113" s="30" t="s">
        <v>7</v>
      </c>
      <c r="D113" s="60">
        <v>5</v>
      </c>
      <c r="E113" s="30" t="str">
        <f>IFERROR(VLOOKUP(B113,'5 - Cruiser lehký'!C:C,1,0),"-")</f>
        <v>CORSARO</v>
      </c>
      <c r="F113" s="30" t="str">
        <f>IFERROR(VLOOKUP(B113,'Celkové pořadí'!D:D,1,0),"-")</f>
        <v>CORSARO</v>
      </c>
      <c r="G113" s="72">
        <f>COUNTIF('5 - Cruiser lehký'!C:C,B113)</f>
        <v>1</v>
      </c>
      <c r="H113" s="72">
        <f>COUNTIF('Celkové pořadí'!D:D,'Startovní listina'!B113)</f>
        <v>1</v>
      </c>
      <c r="I113" s="72">
        <f t="shared" si="24"/>
        <v>1</v>
      </c>
      <c r="J113" s="80"/>
      <c r="L113" s="74" t="str">
        <f t="shared" ref="L113" si="27">UPPER(B113)</f>
        <v>CORSARO</v>
      </c>
      <c r="M113" s="74" t="str">
        <f t="shared" ref="M113" si="28">UPPER(J113)</f>
        <v/>
      </c>
    </row>
    <row r="114" spans="2:13" x14ac:dyDescent="0.15">
      <c r="B114" s="30" t="s">
        <v>291</v>
      </c>
      <c r="C114" s="30" t="s">
        <v>7</v>
      </c>
      <c r="D114" s="60">
        <v>5</v>
      </c>
      <c r="E114" s="30" t="str">
        <f>IFERROR(VLOOKUP(B114,'5 - Cruiser lehký'!C:C,1,0),"-")</f>
        <v>COSTA NOSTRA</v>
      </c>
      <c r="F114" s="30" t="str">
        <f>IFERROR(VLOOKUP(B114,'Celkové pořadí'!D:D,1,0),"-")</f>
        <v>-</v>
      </c>
      <c r="G114" s="72">
        <f>COUNTIF('5 - Cruiser lehký'!C:C,B114)</f>
        <v>1</v>
      </c>
      <c r="H114" s="72">
        <f>COUNTIF('Celkové pořadí'!D:D,'Startovní listina'!B114)</f>
        <v>0</v>
      </c>
      <c r="I114" s="72">
        <f t="shared" si="24"/>
        <v>1</v>
      </c>
      <c r="J114" s="80"/>
      <c r="L114" s="74" t="str">
        <f t="shared" si="25"/>
        <v>COSTA NOSTRA</v>
      </c>
      <c r="M114" s="74" t="str">
        <f t="shared" si="26"/>
        <v/>
      </c>
    </row>
    <row r="115" spans="2:13" x14ac:dyDescent="0.15">
      <c r="B115" s="30" t="s">
        <v>170</v>
      </c>
      <c r="C115" s="30" t="s">
        <v>7</v>
      </c>
      <c r="D115" s="60">
        <v>5</v>
      </c>
      <c r="E115" s="30" t="str">
        <f>IFERROR(VLOOKUP(B115,'5 - Cruiser lehký'!C:C,1,0),"-")</f>
        <v>CRAZY JOHN</v>
      </c>
      <c r="F115" s="30" t="str">
        <f>IFERROR(VLOOKUP(B115,'Celkové pořadí'!D:D,1,0),"-")</f>
        <v>-</v>
      </c>
      <c r="G115" s="72">
        <f>COUNTIF('5 - Cruiser lehký'!C:C,B115)</f>
        <v>1</v>
      </c>
      <c r="H115" s="72">
        <f>COUNTIF('Celkové pořadí'!D:D,'Startovní listina'!B115)</f>
        <v>0</v>
      </c>
      <c r="I115" s="72">
        <f t="shared" si="24"/>
        <v>1</v>
      </c>
      <c r="J115" s="80" t="s">
        <v>319</v>
      </c>
      <c r="L115" s="74" t="str">
        <f t="shared" si="25"/>
        <v>CRAZY JOHN</v>
      </c>
      <c r="M115" s="74" t="str">
        <f t="shared" si="26"/>
        <v>ČECHIE</v>
      </c>
    </row>
    <row r="116" spans="2:13" x14ac:dyDescent="0.15">
      <c r="B116" s="30" t="s">
        <v>321</v>
      </c>
      <c r="C116" s="30" t="s">
        <v>7</v>
      </c>
      <c r="D116" s="60">
        <v>5</v>
      </c>
      <c r="E116" s="30" t="str">
        <f>IFERROR(VLOOKUP(B116,'5 - Cruiser lehký'!C:C,1,0),"-")</f>
        <v>DELFÍN</v>
      </c>
      <c r="F116" s="30" t="str">
        <f>IFERROR(VLOOKUP(B116,'Celkové pořadí'!D:D,1,0),"-")</f>
        <v>-</v>
      </c>
      <c r="G116" s="72">
        <f>COUNTIF('5 - Cruiser lehký'!C:C,B116)</f>
        <v>1</v>
      </c>
      <c r="H116" s="72">
        <f>COUNTIF('Celkové pořadí'!D:D,'Startovní listina'!B169)</f>
        <v>0</v>
      </c>
      <c r="I116" s="72">
        <f t="shared" si="24"/>
        <v>1</v>
      </c>
      <c r="J116" s="80"/>
      <c r="L116" s="74" t="str">
        <f t="shared" si="25"/>
        <v>DELFÍN</v>
      </c>
      <c r="M116" s="74" t="str">
        <f t="shared" si="26"/>
        <v/>
      </c>
    </row>
    <row r="117" spans="2:13" x14ac:dyDescent="0.15">
      <c r="B117" s="30" t="s">
        <v>133</v>
      </c>
      <c r="C117" s="30" t="s">
        <v>7</v>
      </c>
      <c r="D117" s="60">
        <v>5</v>
      </c>
      <c r="E117" s="30" t="str">
        <f>IFERROR(VLOOKUP(B117,'5 - Cruiser lehký'!C:C,1,0),"-")</f>
        <v>-</v>
      </c>
      <c r="F117" s="30" t="str">
        <f>IFERROR(VLOOKUP(B117,'Celkové pořadí'!D:D,1,0),"-")</f>
        <v>-</v>
      </c>
      <c r="G117" s="72">
        <f>COUNTIF('5 - Cruiser lehký'!C:C,B117)</f>
        <v>0</v>
      </c>
      <c r="H117" s="72">
        <f>COUNTIF('Celkové pořadí'!D:D,'Startovní listina'!B116)</f>
        <v>0</v>
      </c>
      <c r="I117" s="72">
        <f t="shared" si="24"/>
        <v>1</v>
      </c>
      <c r="J117" s="80" t="s">
        <v>125</v>
      </c>
      <c r="L117" s="74" t="str">
        <f t="shared" si="25"/>
        <v>DIANA</v>
      </c>
      <c r="M117" s="74" t="str">
        <f t="shared" si="26"/>
        <v>ROVÍNEK</v>
      </c>
    </row>
    <row r="118" spans="2:13" x14ac:dyDescent="0.15">
      <c r="B118" s="30" t="s">
        <v>118</v>
      </c>
      <c r="C118" s="30" t="s">
        <v>7</v>
      </c>
      <c r="D118" s="60">
        <v>5</v>
      </c>
      <c r="E118" s="30" t="str">
        <f>IFERROR(VLOOKUP(B118,'5 - Cruiser lehký'!C:C,1,0),"-")</f>
        <v>DION</v>
      </c>
      <c r="F118" s="30" t="str">
        <f>IFERROR(VLOOKUP(B118,'Celkové pořadí'!D:D,1,0),"-")</f>
        <v>-</v>
      </c>
      <c r="G118" s="72">
        <f>COUNTIF('5 - Cruiser lehký'!C:C,B118)</f>
        <v>1</v>
      </c>
      <c r="H118" s="72">
        <f>COUNTIF('Celkové pořadí'!D:D,'Startovní listina'!B117)</f>
        <v>0</v>
      </c>
      <c r="I118" s="72">
        <f t="shared" si="24"/>
        <v>1</v>
      </c>
      <c r="J118" s="80" t="s">
        <v>69</v>
      </c>
      <c r="L118" s="74" t="str">
        <f t="shared" si="25"/>
        <v>DION</v>
      </c>
      <c r="M118" s="74" t="str">
        <f t="shared" si="26"/>
        <v>JKK</v>
      </c>
    </row>
    <row r="119" spans="2:13" x14ac:dyDescent="0.15">
      <c r="B119" s="30" t="s">
        <v>308</v>
      </c>
      <c r="C119" s="30" t="s">
        <v>7</v>
      </c>
      <c r="D119" s="60">
        <v>5</v>
      </c>
      <c r="E119" s="30" t="str">
        <f>IFERROR(VLOOKUP(B119,'5 - Cruiser lehký'!C:C,1,0),"-")</f>
        <v>DORRY</v>
      </c>
      <c r="F119" s="30" t="str">
        <f>IFERROR(VLOOKUP(B119,'Celkové pořadí'!D:D,1,0),"-")</f>
        <v>-</v>
      </c>
      <c r="G119" s="72">
        <f>COUNTIF('5 - Cruiser lehký'!C:C,B119)</f>
        <v>1</v>
      </c>
      <c r="H119" s="72">
        <f>COUNTIF('Celkové pořadí'!D:D,'Startovní listina'!B165)</f>
        <v>0</v>
      </c>
      <c r="I119" s="72">
        <f t="shared" si="24"/>
        <v>1</v>
      </c>
      <c r="J119" s="80" t="s">
        <v>70</v>
      </c>
      <c r="L119" s="74" t="str">
        <f t="shared" si="25"/>
        <v>DORRY</v>
      </c>
      <c r="M119" s="74" t="str">
        <f t="shared" si="26"/>
        <v>YCKP</v>
      </c>
    </row>
    <row r="120" spans="2:13" x14ac:dyDescent="0.15">
      <c r="B120" s="30" t="s">
        <v>298</v>
      </c>
      <c r="C120" s="30" t="s">
        <v>7</v>
      </c>
      <c r="D120" s="60">
        <v>5</v>
      </c>
      <c r="E120" s="30" t="str">
        <f>IFERROR(VLOOKUP(B120,'5 - Cruiser lehký'!C:C,1,0),"-")</f>
        <v>-</v>
      </c>
      <c r="F120" s="30" t="str">
        <f>IFERROR(VLOOKUP(B120,'Celkové pořadí'!D:D,1,0),"-")</f>
        <v>-</v>
      </c>
      <c r="G120" s="72">
        <f>COUNTIF('5 - Cruiser lehký'!C:C,B120)</f>
        <v>0</v>
      </c>
      <c r="H120" s="72">
        <f>COUNTIF('Celkové pořadí'!D:D,'Startovní listina'!B164)</f>
        <v>1</v>
      </c>
      <c r="I120" s="72">
        <f t="shared" si="24"/>
        <v>1</v>
      </c>
      <c r="J120" s="80" t="s">
        <v>69</v>
      </c>
      <c r="L120" s="74" t="str">
        <f t="shared" si="25"/>
        <v>DUCKLING</v>
      </c>
      <c r="M120" s="74" t="str">
        <f t="shared" si="26"/>
        <v>JKK</v>
      </c>
    </row>
    <row r="121" spans="2:13" x14ac:dyDescent="0.15">
      <c r="B121" s="30" t="s">
        <v>360</v>
      </c>
      <c r="C121" s="30" t="s">
        <v>7</v>
      </c>
      <c r="D121" s="60">
        <v>5</v>
      </c>
      <c r="E121" s="30" t="str">
        <f>IFERROR(VLOOKUP(B121,'5 - Cruiser lehký'!C:C,1,0),"-")</f>
        <v>EDDY</v>
      </c>
      <c r="F121" s="30" t="str">
        <f>IFERROR(VLOOKUP(B121,'Celkové pořadí'!D:D,1,0),"-")</f>
        <v>EDDY</v>
      </c>
      <c r="G121" s="72">
        <f>COUNTIF('5 - Cruiser lehký'!C:C,B121)</f>
        <v>1</v>
      </c>
      <c r="H121" s="72">
        <f>COUNTIF('Celkové pořadí'!D:D,'Startovní listina'!B165)</f>
        <v>0</v>
      </c>
      <c r="I121" s="72">
        <f t="shared" si="24"/>
        <v>1</v>
      </c>
      <c r="J121" s="80"/>
      <c r="L121" s="74" t="str">
        <f t="shared" ref="L121" si="29">UPPER(B121)</f>
        <v>EDDY</v>
      </c>
      <c r="M121" s="74" t="str">
        <f t="shared" ref="M121" si="30">UPPER(J121)</f>
        <v/>
      </c>
    </row>
    <row r="122" spans="2:13" x14ac:dyDescent="0.15">
      <c r="B122" s="30" t="s">
        <v>171</v>
      </c>
      <c r="C122" s="30" t="s">
        <v>7</v>
      </c>
      <c r="D122" s="60">
        <v>5</v>
      </c>
      <c r="E122" s="30" t="str">
        <f>IFERROR(VLOOKUP(B122,'5 - Cruiser lehký'!C:C,1,0),"-")</f>
        <v>-</v>
      </c>
      <c r="F122" s="30" t="str">
        <f>IFERROR(VLOOKUP(B122,'Celkové pořadí'!D:D,1,0),"-")</f>
        <v>-</v>
      </c>
      <c r="G122" s="72">
        <f>COUNTIF('5 - Cruiser lehký'!C:C,B122)</f>
        <v>0</v>
      </c>
      <c r="H122" s="72">
        <f>COUNTIF('Celkové pořadí'!D:D,'Startovní listina'!B118)</f>
        <v>0</v>
      </c>
      <c r="I122" s="72">
        <f t="shared" si="24"/>
        <v>1</v>
      </c>
      <c r="J122" s="80" t="s">
        <v>77</v>
      </c>
      <c r="L122" s="74" t="str">
        <f t="shared" si="25"/>
        <v>ELEFTERIA</v>
      </c>
      <c r="M122" s="74" t="str">
        <f t="shared" si="26"/>
        <v>-</v>
      </c>
    </row>
    <row r="123" spans="2:13" x14ac:dyDescent="0.15">
      <c r="B123" s="30" t="s">
        <v>250</v>
      </c>
      <c r="C123" s="30" t="s">
        <v>7</v>
      </c>
      <c r="D123" s="60">
        <v>5</v>
      </c>
      <c r="E123" s="30" t="str">
        <f>IFERROR(VLOOKUP(B123,'5 - Cruiser lehký'!C:C,1,0),"-")</f>
        <v>-</v>
      </c>
      <c r="F123" s="30" t="str">
        <f>IFERROR(VLOOKUP(B123,'Celkové pořadí'!D:D,1,0),"-")</f>
        <v>-</v>
      </c>
      <c r="G123" s="72">
        <f>COUNTIF('5 - Cruiser lehký'!C:C,B123)</f>
        <v>0</v>
      </c>
      <c r="H123" s="72">
        <f>COUNTIF('Celkové pořadí'!D:D,'Startovní listina'!B119)</f>
        <v>0</v>
      </c>
      <c r="I123" s="72">
        <f t="shared" si="24"/>
        <v>1</v>
      </c>
      <c r="J123" s="80" t="s">
        <v>77</v>
      </c>
      <c r="L123" s="74" t="str">
        <f t="shared" si="25"/>
        <v>ELZA</v>
      </c>
      <c r="M123" s="74" t="str">
        <f t="shared" si="26"/>
        <v>-</v>
      </c>
    </row>
    <row r="124" spans="2:13" x14ac:dyDescent="0.15">
      <c r="B124" s="30" t="s">
        <v>283</v>
      </c>
      <c r="C124" s="30" t="s">
        <v>7</v>
      </c>
      <c r="D124" s="60">
        <v>5</v>
      </c>
      <c r="E124" s="30" t="str">
        <f>IFERROR(VLOOKUP(B124,'5 - Cruiser lehký'!C:C,1,0),"-")</f>
        <v>EVA</v>
      </c>
      <c r="F124" s="30" t="str">
        <f>IFERROR(VLOOKUP(B124,'Celkové pořadí'!D:D,1,0),"-")</f>
        <v>EVA</v>
      </c>
      <c r="G124" s="72">
        <f>COUNTIF('5 - Cruiser lehký'!C:C,B124)</f>
        <v>1</v>
      </c>
      <c r="H124" s="72">
        <f>COUNTIF('Celkové pořadí'!D:D,'Startovní listina'!B120)</f>
        <v>0</v>
      </c>
      <c r="I124" s="72">
        <f t="shared" si="24"/>
        <v>1</v>
      </c>
      <c r="J124" s="80" t="s">
        <v>69</v>
      </c>
      <c r="L124" s="74" t="str">
        <f t="shared" si="25"/>
        <v>EVA</v>
      </c>
      <c r="M124" s="74" t="str">
        <f t="shared" si="26"/>
        <v>JKK</v>
      </c>
    </row>
    <row r="125" spans="2:13" x14ac:dyDescent="0.15">
      <c r="B125" s="30" t="s">
        <v>270</v>
      </c>
      <c r="C125" s="30" t="s">
        <v>7</v>
      </c>
      <c r="D125" s="60">
        <v>5</v>
      </c>
      <c r="E125" s="30" t="str">
        <f>IFERROR(VLOOKUP(B125,'5 - Cruiser lehký'!C:C,1,0),"-")</f>
        <v>-</v>
      </c>
      <c r="F125" s="30" t="str">
        <f>IFERROR(VLOOKUP(B125,'Celkové pořadí'!D:D,1,0),"-")</f>
        <v>-</v>
      </c>
      <c r="G125" s="72">
        <f>COUNTIF('5 - Cruiser lehký'!C:C,B125)</f>
        <v>0</v>
      </c>
      <c r="H125" s="72">
        <f>COUNTIF('Celkové pořadí'!D:D,'Startovní listina'!B122)</f>
        <v>0</v>
      </c>
      <c r="I125" s="72">
        <f t="shared" si="24"/>
        <v>1</v>
      </c>
      <c r="J125" s="80" t="s">
        <v>70</v>
      </c>
      <c r="L125" s="74" t="str">
        <f t="shared" si="25"/>
        <v>EVE</v>
      </c>
      <c r="M125" s="74" t="str">
        <f t="shared" si="26"/>
        <v>YCKP</v>
      </c>
    </row>
    <row r="126" spans="2:13" x14ac:dyDescent="0.15">
      <c r="B126" s="30" t="s">
        <v>328</v>
      </c>
      <c r="C126" s="30" t="s">
        <v>7</v>
      </c>
      <c r="D126" s="60">
        <v>5</v>
      </c>
      <c r="E126" s="30" t="str">
        <f>IFERROR(VLOOKUP(B126,'5 - Cruiser lehký'!C:C,1,0),"-")</f>
        <v>FELINA</v>
      </c>
      <c r="F126" s="30" t="str">
        <f>IFERROR(VLOOKUP(B126,'Celkové pořadí'!D:D,1,0),"-")</f>
        <v>-</v>
      </c>
      <c r="G126" s="72">
        <f>COUNTIF('5 - Cruiser lehký'!C:C,B126)</f>
        <v>1</v>
      </c>
      <c r="H126" s="72">
        <f>COUNTIF('Celkové pořadí'!D:D,'Startovní listina'!B164)</f>
        <v>1</v>
      </c>
      <c r="I126" s="72">
        <f t="shared" si="24"/>
        <v>1</v>
      </c>
      <c r="J126" s="80" t="s">
        <v>70</v>
      </c>
      <c r="L126" s="74" t="str">
        <f t="shared" si="25"/>
        <v>FELINA</v>
      </c>
      <c r="M126" s="74" t="str">
        <f t="shared" si="26"/>
        <v>YCKP</v>
      </c>
    </row>
    <row r="127" spans="2:13" x14ac:dyDescent="0.15">
      <c r="B127" s="30" t="s">
        <v>330</v>
      </c>
      <c r="C127" s="30" t="s">
        <v>7</v>
      </c>
      <c r="D127" s="60">
        <v>5</v>
      </c>
      <c r="E127" s="30" t="str">
        <f>IFERROR(VLOOKUP(B127,'5 - Cruiser lehký'!C:C,1,0),"-")</f>
        <v>FESTINA LENTE</v>
      </c>
      <c r="F127" s="30" t="str">
        <f>IFERROR(VLOOKUP(B127,'Celkové pořadí'!D:D,1,0),"-")</f>
        <v>-</v>
      </c>
      <c r="G127" s="72">
        <f>COUNTIF('5 - Cruiser lehký'!C:C,B127)</f>
        <v>1</v>
      </c>
      <c r="H127" s="72">
        <f>COUNTIF('Celkové pořadí'!D:D,'Startovní listina'!B123)</f>
        <v>0</v>
      </c>
      <c r="I127" s="72">
        <f t="shared" si="24"/>
        <v>1</v>
      </c>
      <c r="J127" s="80" t="s">
        <v>123</v>
      </c>
      <c r="L127" s="74" t="str">
        <f t="shared" si="25"/>
        <v>FESTINA LENTE</v>
      </c>
      <c r="M127" s="74" t="str">
        <f t="shared" si="26"/>
        <v>YCCL</v>
      </c>
    </row>
    <row r="128" spans="2:13" x14ac:dyDescent="0.15">
      <c r="B128" s="30" t="s">
        <v>334</v>
      </c>
      <c r="C128" s="30" t="s">
        <v>7</v>
      </c>
      <c r="D128" s="60">
        <v>5</v>
      </c>
      <c r="E128" s="30" t="str">
        <f>IFERROR(VLOOKUP(B128,'5 - Cruiser lehký'!C:C,1,0),"-")</f>
        <v>FREDA II</v>
      </c>
      <c r="F128" s="30" t="str">
        <f>IFERROR(VLOOKUP(B128,'Celkové pořadí'!D:D,1,0),"-")</f>
        <v>FREDA II</v>
      </c>
      <c r="G128" s="72">
        <f>COUNTIF('5 - Cruiser lehký'!C:C,B128)</f>
        <v>1</v>
      </c>
      <c r="H128" s="72">
        <f>COUNTIF('Celkové pořadí'!D:D,'Startovní listina'!B124)</f>
        <v>1</v>
      </c>
      <c r="I128" s="72">
        <f t="shared" si="24"/>
        <v>1</v>
      </c>
      <c r="J128" s="80" t="s">
        <v>335</v>
      </c>
      <c r="L128" s="74" t="str">
        <f t="shared" ref="L128" si="31">UPPER(B128)</f>
        <v>FREDA II</v>
      </c>
      <c r="M128" s="74" t="str">
        <f t="shared" ref="M128" si="32">UPPER(J128)</f>
        <v>YKCP</v>
      </c>
    </row>
    <row r="129" spans="2:13" x14ac:dyDescent="0.15">
      <c r="B129" s="30" t="s">
        <v>172</v>
      </c>
      <c r="C129" s="30" t="s">
        <v>7</v>
      </c>
      <c r="D129" s="60">
        <v>5</v>
      </c>
      <c r="E129" s="30" t="str">
        <f>IFERROR(VLOOKUP(B129,'5 - Cruiser lehký'!C:C,1,0),"-")</f>
        <v>-</v>
      </c>
      <c r="F129" s="30" t="str">
        <f>IFERROR(VLOOKUP(B129,'Celkové pořadí'!D:D,1,0),"-")</f>
        <v>-</v>
      </c>
      <c r="G129" s="72">
        <f>COUNTIF('5 - Cruiser lehký'!C:C,B129)</f>
        <v>0</v>
      </c>
      <c r="H129" s="72">
        <f>COUNTIF('Celkové pořadí'!D:D,'Startovní listina'!B123)</f>
        <v>0</v>
      </c>
      <c r="I129" s="72">
        <f t="shared" ref="I129:I160" si="33">COUNTIF(B:B,B129)</f>
        <v>1</v>
      </c>
      <c r="J129" s="80" t="s">
        <v>77</v>
      </c>
      <c r="L129" s="74" t="str">
        <f t="shared" si="25"/>
        <v>GANDALF</v>
      </c>
      <c r="M129" s="74" t="str">
        <f t="shared" si="26"/>
        <v>-</v>
      </c>
    </row>
    <row r="130" spans="2:13" x14ac:dyDescent="0.15">
      <c r="B130" s="30" t="s">
        <v>64</v>
      </c>
      <c r="C130" s="30" t="s">
        <v>7</v>
      </c>
      <c r="D130" s="60">
        <v>5</v>
      </c>
      <c r="E130" s="30" t="str">
        <f>IFERROR(VLOOKUP(B130,'5 - Cruiser lehký'!C:C,1,0),"-")</f>
        <v>-</v>
      </c>
      <c r="F130" s="30" t="str">
        <f>IFERROR(VLOOKUP(B130,'Celkové pořadí'!D:D,1,0),"-")</f>
        <v>-</v>
      </c>
      <c r="G130" s="72">
        <f>COUNTIF('5 - Cruiser lehký'!C:C,B130)</f>
        <v>0</v>
      </c>
      <c r="H130" s="72">
        <f>COUNTIF('Celkové pořadí'!D:D,'Startovní listina'!B124)</f>
        <v>1</v>
      </c>
      <c r="I130" s="72">
        <f t="shared" si="33"/>
        <v>1</v>
      </c>
      <c r="J130" s="80" t="s">
        <v>69</v>
      </c>
      <c r="L130" s="74" t="str">
        <f t="shared" si="25"/>
        <v>HEIDI</v>
      </c>
      <c r="M130" s="74" t="str">
        <f t="shared" si="26"/>
        <v>JKK</v>
      </c>
    </row>
    <row r="131" spans="2:13" x14ac:dyDescent="0.15">
      <c r="B131" s="30" t="s">
        <v>151</v>
      </c>
      <c r="C131" s="30" t="s">
        <v>7</v>
      </c>
      <c r="D131" s="60">
        <v>5</v>
      </c>
      <c r="E131" s="30" t="str">
        <f>IFERROR(VLOOKUP(B131,'5 - Cruiser lehký'!C:C,1,0),"-")</f>
        <v>-</v>
      </c>
      <c r="F131" s="30" t="str">
        <f>IFERROR(VLOOKUP(B131,'Celkové pořadí'!D:D,1,0),"-")</f>
        <v>-</v>
      </c>
      <c r="G131" s="72">
        <f>COUNTIF('5 - Cruiser lehký'!C:C,B131)</f>
        <v>0</v>
      </c>
      <c r="H131" s="72">
        <f>COUNTIF('Celkové pořadí'!D:D,'Startovní listina'!B125)</f>
        <v>0</v>
      </c>
      <c r="I131" s="72">
        <f t="shared" si="33"/>
        <v>1</v>
      </c>
      <c r="J131" s="80" t="s">
        <v>77</v>
      </c>
      <c r="L131" s="74" t="str">
        <f t="shared" si="25"/>
        <v>HELENA</v>
      </c>
      <c r="M131" s="74" t="str">
        <f t="shared" si="26"/>
        <v>-</v>
      </c>
    </row>
    <row r="132" spans="2:13" x14ac:dyDescent="0.15">
      <c r="B132" s="30" t="s">
        <v>19</v>
      </c>
      <c r="C132" s="30" t="s">
        <v>7</v>
      </c>
      <c r="D132" s="60">
        <v>5</v>
      </c>
      <c r="E132" s="30" t="str">
        <f>IFERROR(VLOOKUP(B132,'5 - Cruiser lehký'!C:C,1,0),"-")</f>
        <v>-</v>
      </c>
      <c r="F132" s="30" t="str">
        <f>IFERROR(VLOOKUP(B132,'Celkové pořadí'!D:D,1,0),"-")</f>
        <v>-</v>
      </c>
      <c r="G132" s="72">
        <f>COUNTIF('5 - Cruiser lehký'!C:C,B132)</f>
        <v>0</v>
      </c>
      <c r="H132" s="72">
        <f>COUNTIF('Celkové pořadí'!D:D,'Startovní listina'!B127)</f>
        <v>0</v>
      </c>
      <c r="I132" s="72">
        <f t="shared" si="33"/>
        <v>1</v>
      </c>
      <c r="J132" s="80" t="s">
        <v>74</v>
      </c>
      <c r="L132" s="74" t="str">
        <f t="shared" ref="L132:L166" si="34">UPPER(B132)</f>
        <v>JAEL</v>
      </c>
      <c r="M132" s="74" t="str">
        <f t="shared" ref="M132:M166" si="35">UPPER(J132)</f>
        <v>TATRAN</v>
      </c>
    </row>
    <row r="133" spans="2:13" x14ac:dyDescent="0.15">
      <c r="B133" s="30" t="s">
        <v>355</v>
      </c>
      <c r="C133" s="30" t="s">
        <v>7</v>
      </c>
      <c r="D133" s="60">
        <v>5</v>
      </c>
      <c r="E133" s="30" t="str">
        <f>IFERROR(VLOOKUP(B133,'5 - Cruiser lehký'!C:C,1,0),"-")</f>
        <v>JERRY</v>
      </c>
      <c r="F133" s="30" t="str">
        <f>IFERROR(VLOOKUP(B133,'Celkové pořadí'!D:D,1,0),"-")</f>
        <v>JERRY</v>
      </c>
      <c r="G133" s="72">
        <f>COUNTIF('5 - Cruiser lehký'!C:C,B133)</f>
        <v>1</v>
      </c>
      <c r="H133" s="72">
        <f>COUNTIF('Celkové pořadí'!D:D,'Startovní listina'!B128)</f>
        <v>1</v>
      </c>
      <c r="I133" s="72">
        <f t="shared" si="33"/>
        <v>1</v>
      </c>
      <c r="J133" s="80"/>
      <c r="L133" s="74" t="str">
        <f t="shared" ref="L133" si="36">UPPER(B133)</f>
        <v>JERRY</v>
      </c>
      <c r="M133" s="74" t="str">
        <f t="shared" ref="M133" si="37">UPPER(J133)</f>
        <v/>
      </c>
    </row>
    <row r="134" spans="2:13" x14ac:dyDescent="0.15">
      <c r="B134" s="30" t="s">
        <v>78</v>
      </c>
      <c r="C134" s="30" t="s">
        <v>7</v>
      </c>
      <c r="D134" s="60">
        <v>5</v>
      </c>
      <c r="E134" s="30" t="str">
        <f>IFERROR(VLOOKUP(B134,'5 - Cruiser lehký'!C:C,1,0),"-")</f>
        <v>-</v>
      </c>
      <c r="F134" s="30" t="str">
        <f>IFERROR(VLOOKUP(B134,'Celkové pořadí'!D:D,1,0),"-")</f>
        <v>-</v>
      </c>
      <c r="G134" s="72">
        <f>COUNTIF('5 - Cruiser lehký'!C:C,B134)</f>
        <v>0</v>
      </c>
      <c r="H134" s="72">
        <f>COUNTIF('Celkové pořadí'!D:D,'Startovní listina'!B129)</f>
        <v>0</v>
      </c>
      <c r="I134" s="72">
        <f t="shared" si="33"/>
        <v>1</v>
      </c>
      <c r="J134" s="80" t="s">
        <v>77</v>
      </c>
      <c r="L134" s="74" t="str">
        <f t="shared" si="34"/>
        <v>JOY</v>
      </c>
      <c r="M134" s="74" t="str">
        <f t="shared" si="35"/>
        <v>-</v>
      </c>
    </row>
    <row r="135" spans="2:13" x14ac:dyDescent="0.15">
      <c r="B135" s="30" t="s">
        <v>117</v>
      </c>
      <c r="C135" s="30" t="s">
        <v>7</v>
      </c>
      <c r="D135" s="60">
        <v>5</v>
      </c>
      <c r="E135" s="30" t="str">
        <f>IFERROR(VLOOKUP(B135,'5 - Cruiser lehký'!C:C,1,0),"-")</f>
        <v>-</v>
      </c>
      <c r="F135" s="30" t="str">
        <f>IFERROR(VLOOKUP(B135,'Celkové pořadí'!D:D,1,0),"-")</f>
        <v>-</v>
      </c>
      <c r="G135" s="72">
        <f>COUNTIF('5 - Cruiser lehký'!C:C,B135)</f>
        <v>0</v>
      </c>
      <c r="H135" s="72">
        <f>COUNTIF('Celkové pořadí'!D:D,'Startovní listina'!B130)</f>
        <v>0</v>
      </c>
      <c r="I135" s="72">
        <f t="shared" si="33"/>
        <v>1</v>
      </c>
      <c r="J135" s="80" t="s">
        <v>77</v>
      </c>
      <c r="L135" s="74" t="str">
        <f t="shared" si="34"/>
        <v>KAPR</v>
      </c>
      <c r="M135" s="74" t="str">
        <f t="shared" si="35"/>
        <v>-</v>
      </c>
    </row>
    <row r="136" spans="2:13" x14ac:dyDescent="0.15">
      <c r="B136" s="30" t="s">
        <v>242</v>
      </c>
      <c r="C136" s="30" t="s">
        <v>7</v>
      </c>
      <c r="D136" s="60">
        <v>5</v>
      </c>
      <c r="E136" s="30" t="str">
        <f>IFERROR(VLOOKUP(B136,'5 - Cruiser lehký'!C:C,1,0),"-")</f>
        <v>-</v>
      </c>
      <c r="F136" s="30" t="str">
        <f>IFERROR(VLOOKUP(B136,'Celkové pořadí'!D:D,1,0),"-")</f>
        <v>-</v>
      </c>
      <c r="G136" s="72">
        <f>COUNTIF('5 - Cruiser lehký'!C:C,B136)</f>
        <v>0</v>
      </c>
      <c r="H136" s="72">
        <f>COUNTIF('Celkové pořadí'!D:D,'Startovní listina'!B131)</f>
        <v>0</v>
      </c>
      <c r="I136" s="72">
        <f t="shared" si="33"/>
        <v>1</v>
      </c>
      <c r="J136" s="80" t="s">
        <v>73</v>
      </c>
      <c r="L136" s="74" t="str">
        <f t="shared" si="34"/>
        <v>KATIE</v>
      </c>
      <c r="M136" s="74" t="str">
        <f t="shared" si="35"/>
        <v>ATLANTIDA</v>
      </c>
    </row>
    <row r="137" spans="2:13" x14ac:dyDescent="0.15">
      <c r="B137" s="30" t="s">
        <v>275</v>
      </c>
      <c r="C137" s="30" t="s">
        <v>7</v>
      </c>
      <c r="D137" s="60">
        <v>5</v>
      </c>
      <c r="E137" s="30" t="str">
        <f>IFERROR(VLOOKUP(B137,'5 - Cruiser lehký'!C:C,1,0),"-")</f>
        <v>-</v>
      </c>
      <c r="F137" s="30" t="str">
        <f>IFERROR(VLOOKUP(B137,'Celkové pořadí'!D:D,1,0),"-")</f>
        <v>-</v>
      </c>
      <c r="G137" s="72">
        <f>COUNTIF('5 - Cruiser lehký'!C:C,B137)</f>
        <v>0</v>
      </c>
      <c r="H137" s="72">
        <f>COUNTIF('Celkové pořadí'!D:D,'Startovní listina'!B132)</f>
        <v>0</v>
      </c>
      <c r="I137" s="72">
        <f t="shared" si="33"/>
        <v>1</v>
      </c>
      <c r="J137" s="80" t="s">
        <v>70</v>
      </c>
      <c r="L137" s="74" t="str">
        <f t="shared" si="34"/>
        <v>KIRKÉ</v>
      </c>
      <c r="M137" s="74" t="str">
        <f t="shared" si="35"/>
        <v>YCKP</v>
      </c>
    </row>
    <row r="138" spans="2:13" x14ac:dyDescent="0.15">
      <c r="B138" s="30" t="s">
        <v>173</v>
      </c>
      <c r="C138" s="30" t="s">
        <v>7</v>
      </c>
      <c r="D138" s="60">
        <v>5</v>
      </c>
      <c r="E138" s="30" t="str">
        <f>IFERROR(VLOOKUP(B138,'5 - Cruiser lehký'!C:C,1,0),"-")</f>
        <v>-</v>
      </c>
      <c r="F138" s="30" t="str">
        <f>IFERROR(VLOOKUP(B138,'Celkové pořadí'!D:D,1,0),"-")</f>
        <v>-</v>
      </c>
      <c r="G138" s="72">
        <f>COUNTIF('5 - Cruiser lehký'!C:C,B138)</f>
        <v>0</v>
      </c>
      <c r="H138" s="72">
        <f>COUNTIF('Celkové pořadí'!D:D,'Startovní listina'!B134)</f>
        <v>0</v>
      </c>
      <c r="I138" s="72">
        <f t="shared" si="33"/>
        <v>1</v>
      </c>
      <c r="J138" s="80" t="s">
        <v>77</v>
      </c>
      <c r="L138" s="74" t="str">
        <f t="shared" si="34"/>
        <v>KOCÁBKA</v>
      </c>
      <c r="M138" s="74" t="str">
        <f t="shared" si="35"/>
        <v>-</v>
      </c>
    </row>
    <row r="139" spans="2:13" x14ac:dyDescent="0.15">
      <c r="B139" s="30" t="s">
        <v>145</v>
      </c>
      <c r="C139" s="30" t="s">
        <v>7</v>
      </c>
      <c r="D139" s="60">
        <v>5</v>
      </c>
      <c r="E139" s="30" t="str">
        <f>IFERROR(VLOOKUP(B139,'5 - Cruiser lehký'!C:C,1,0),"-")</f>
        <v>KORKORÁN</v>
      </c>
      <c r="F139" s="30" t="str">
        <f>IFERROR(VLOOKUP(B139,'Celkové pořadí'!D:D,1,0),"-")</f>
        <v>KORKORÁN</v>
      </c>
      <c r="G139" s="72">
        <f>COUNTIF('5 - Cruiser lehký'!C:C,B139)</f>
        <v>1</v>
      </c>
      <c r="H139" s="72">
        <f>COUNTIF('Celkové pořadí'!D:D,'Startovní listina'!B135)</f>
        <v>0</v>
      </c>
      <c r="I139" s="72">
        <f t="shared" si="33"/>
        <v>1</v>
      </c>
      <c r="J139" s="80" t="s">
        <v>77</v>
      </c>
      <c r="L139" s="74" t="str">
        <f t="shared" si="34"/>
        <v>KORKORÁN</v>
      </c>
      <c r="M139" s="74" t="str">
        <f t="shared" si="35"/>
        <v>-</v>
      </c>
    </row>
    <row r="140" spans="2:13" x14ac:dyDescent="0.15">
      <c r="B140" s="30" t="s">
        <v>120</v>
      </c>
      <c r="C140" s="30" t="s">
        <v>7</v>
      </c>
      <c r="D140" s="60">
        <v>5</v>
      </c>
      <c r="E140" s="30" t="str">
        <f>IFERROR(VLOOKUP(B140,'5 - Cruiser lehký'!C:C,1,0),"-")</f>
        <v>KOZELÍNA</v>
      </c>
      <c r="F140" s="30" t="str">
        <f>IFERROR(VLOOKUP(B140,'Celkové pořadí'!D:D,1,0),"-")</f>
        <v>KOZELÍNA</v>
      </c>
      <c r="G140" s="72">
        <f>COUNTIF('5 - Cruiser lehký'!C:C,B140)</f>
        <v>1</v>
      </c>
      <c r="H140" s="72">
        <f>COUNTIF('Celkové pořadí'!D:D,'Startovní listina'!B136)</f>
        <v>0</v>
      </c>
      <c r="I140" s="72">
        <f t="shared" si="33"/>
        <v>1</v>
      </c>
      <c r="J140" s="125" t="s">
        <v>70</v>
      </c>
      <c r="L140" s="74" t="str">
        <f t="shared" si="34"/>
        <v>KOZELÍNA</v>
      </c>
      <c r="M140" s="74" t="str">
        <f t="shared" si="35"/>
        <v>YCKP</v>
      </c>
    </row>
    <row r="141" spans="2:13" x14ac:dyDescent="0.15">
      <c r="B141" s="30" t="s">
        <v>313</v>
      </c>
      <c r="C141" s="30" t="s">
        <v>7</v>
      </c>
      <c r="D141" s="60">
        <v>5</v>
      </c>
      <c r="E141" s="30" t="str">
        <f>IFERROR(VLOOKUP(B141,'5 - Cruiser lehký'!C:C,1,0),"-")</f>
        <v>-</v>
      </c>
      <c r="F141" s="30" t="str">
        <f>IFERROR(VLOOKUP(B141,'Celkové pořadí'!D:D,1,0),"-")</f>
        <v>-</v>
      </c>
      <c r="G141" s="72">
        <f>COUNTIF('5 - Cruiser lehký'!C:C,B141)</f>
        <v>0</v>
      </c>
      <c r="H141" s="72">
        <f>COUNTIF('Celkové pořadí'!D:D,'Startovní listina'!B137)</f>
        <v>0</v>
      </c>
      <c r="I141" s="72">
        <f t="shared" si="33"/>
        <v>1</v>
      </c>
      <c r="J141" s="80" t="s">
        <v>70</v>
      </c>
      <c r="L141" s="74" t="str">
        <f t="shared" si="34"/>
        <v>LADY</v>
      </c>
      <c r="M141" s="74" t="str">
        <f t="shared" si="35"/>
        <v>YCKP</v>
      </c>
    </row>
    <row r="142" spans="2:13" x14ac:dyDescent="0.15">
      <c r="B142" s="30" t="s">
        <v>39</v>
      </c>
      <c r="C142" s="30" t="s">
        <v>7</v>
      </c>
      <c r="D142" s="60">
        <v>5</v>
      </c>
      <c r="E142" s="30" t="str">
        <f>IFERROR(VLOOKUP(B142,'5 - Cruiser lehký'!C:C,1,0),"-")</f>
        <v>-</v>
      </c>
      <c r="F142" s="30" t="str">
        <f>IFERROR(VLOOKUP(B142,'Celkové pořadí'!D:D,1,0),"-")</f>
        <v>-</v>
      </c>
      <c r="G142" s="72">
        <f>COUNTIF('5 - Cruiser lehký'!C:C,B142)</f>
        <v>0</v>
      </c>
      <c r="H142" s="72">
        <f>COUNTIF('Celkové pořadí'!D:D,'Startovní listina'!B138)</f>
        <v>0</v>
      </c>
      <c r="I142" s="72">
        <f t="shared" si="33"/>
        <v>1</v>
      </c>
      <c r="J142" s="80" t="s">
        <v>69</v>
      </c>
      <c r="L142" s="74" t="str">
        <f t="shared" si="34"/>
        <v>LAZY DAYS</v>
      </c>
      <c r="M142" s="74" t="str">
        <f t="shared" si="35"/>
        <v>JKK</v>
      </c>
    </row>
    <row r="143" spans="2:13" x14ac:dyDescent="0.15">
      <c r="B143" s="30" t="s">
        <v>249</v>
      </c>
      <c r="C143" s="30" t="s">
        <v>7</v>
      </c>
      <c r="D143" s="60">
        <v>5</v>
      </c>
      <c r="E143" s="30" t="str">
        <f>IFERROR(VLOOKUP(B143,'5 - Cruiser lehký'!C:C,1,0),"-")</f>
        <v>-</v>
      </c>
      <c r="F143" s="30" t="str">
        <f>IFERROR(VLOOKUP(B143,'Celkové pořadí'!D:D,1,0),"-")</f>
        <v>-</v>
      </c>
      <c r="G143" s="72">
        <f>COUNTIF('5 - Cruiser lehký'!C:C,B143)</f>
        <v>0</v>
      </c>
      <c r="H143" s="72">
        <f>COUNTIF('Celkové pořadí'!D:D,'Startovní listina'!B139)</f>
        <v>1</v>
      </c>
      <c r="I143" s="72">
        <f t="shared" si="33"/>
        <v>1</v>
      </c>
      <c r="J143" s="80" t="s">
        <v>77</v>
      </c>
      <c r="L143" s="74" t="str">
        <f t="shared" si="34"/>
        <v>LÍDA 2</v>
      </c>
      <c r="M143" s="74" t="str">
        <f t="shared" si="35"/>
        <v>-</v>
      </c>
    </row>
    <row r="144" spans="2:13" x14ac:dyDescent="0.15">
      <c r="B144" s="30" t="s">
        <v>152</v>
      </c>
      <c r="C144" s="30" t="s">
        <v>7</v>
      </c>
      <c r="D144" s="60">
        <v>5</v>
      </c>
      <c r="E144" s="30" t="str">
        <f>IFERROR(VLOOKUP(B144,'5 - Cruiser lehký'!C:C,1,0),"-")</f>
        <v>MEDUSA</v>
      </c>
      <c r="F144" s="30" t="str">
        <f>IFERROR(VLOOKUP(B144,'Celkové pořadí'!D:D,1,0),"-")</f>
        <v>MEDUSA</v>
      </c>
      <c r="G144" s="72">
        <f>COUNTIF('5 - Cruiser lehký'!C:C,B144)</f>
        <v>1</v>
      </c>
      <c r="H144" s="72">
        <f>COUNTIF('Celkové pořadí'!D:D,'Startovní listina'!B140)</f>
        <v>1</v>
      </c>
      <c r="I144" s="72">
        <f t="shared" si="33"/>
        <v>1</v>
      </c>
      <c r="J144" s="80" t="s">
        <v>123</v>
      </c>
      <c r="L144" s="74" t="str">
        <f t="shared" si="34"/>
        <v>MEDUSA</v>
      </c>
      <c r="M144" s="74" t="str">
        <f t="shared" si="35"/>
        <v>YCCL</v>
      </c>
    </row>
    <row r="145" spans="2:13" x14ac:dyDescent="0.15">
      <c r="B145" s="30" t="s">
        <v>174</v>
      </c>
      <c r="C145" s="30" t="s">
        <v>7</v>
      </c>
      <c r="D145" s="60">
        <v>5</v>
      </c>
      <c r="E145" s="30" t="str">
        <f>IFERROR(VLOOKUP(B145,'5 - Cruiser lehký'!C:C,1,0),"-")</f>
        <v>-</v>
      </c>
      <c r="F145" s="30" t="str">
        <f>IFERROR(VLOOKUP(B145,'Celkové pořadí'!D:D,1,0),"-")</f>
        <v>-</v>
      </c>
      <c r="G145" s="72">
        <f>COUNTIF('5 - Cruiser lehký'!C:C,B145)</f>
        <v>0</v>
      </c>
      <c r="H145" s="72">
        <f>COUNTIF('Celkové pořadí'!D:D,'Startovní listina'!B141)</f>
        <v>0</v>
      </c>
      <c r="I145" s="72">
        <f t="shared" si="33"/>
        <v>1</v>
      </c>
      <c r="J145" s="80" t="s">
        <v>70</v>
      </c>
      <c r="L145" s="74" t="str">
        <f t="shared" si="34"/>
        <v>MIMI</v>
      </c>
      <c r="M145" s="74" t="str">
        <f t="shared" si="35"/>
        <v>YCKP</v>
      </c>
    </row>
    <row r="146" spans="2:13" x14ac:dyDescent="0.15">
      <c r="B146" s="30" t="s">
        <v>310</v>
      </c>
      <c r="C146" s="30" t="s">
        <v>7</v>
      </c>
      <c r="D146" s="60">
        <v>5</v>
      </c>
      <c r="E146" s="30" t="str">
        <f>IFERROR(VLOOKUP(B146,'5 - Cruiser lehký'!C:C,1,0),"-")</f>
        <v>MIRIAM</v>
      </c>
      <c r="F146" s="30" t="str">
        <f>IFERROR(VLOOKUP(B146,'Celkové pořadí'!D:D,1,0),"-")</f>
        <v>-</v>
      </c>
      <c r="G146" s="72">
        <f>COUNTIF('5 - Cruiser lehký'!C:C,B146)</f>
        <v>1</v>
      </c>
      <c r="H146" s="72">
        <f>COUNTIF('Celkové pořadí'!D:D,'Startovní listina'!B167)</f>
        <v>0</v>
      </c>
      <c r="I146" s="72">
        <f t="shared" si="33"/>
        <v>1</v>
      </c>
      <c r="J146" s="80"/>
      <c r="L146" s="74" t="str">
        <f t="shared" si="34"/>
        <v>MIRIAM</v>
      </c>
      <c r="M146" s="74" t="str">
        <f t="shared" si="35"/>
        <v/>
      </c>
    </row>
    <row r="147" spans="2:13" x14ac:dyDescent="0.15">
      <c r="B147" s="30" t="s">
        <v>247</v>
      </c>
      <c r="C147" s="30" t="s">
        <v>7</v>
      </c>
      <c r="D147" s="60">
        <v>5</v>
      </c>
      <c r="E147" s="30" t="str">
        <f>IFERROR(VLOOKUP(B147,'5 - Cruiser lehký'!C:C,1,0),"-")</f>
        <v>-</v>
      </c>
      <c r="F147" s="30" t="str">
        <f>IFERROR(VLOOKUP(B147,'Celkové pořadí'!D:D,1,0),"-")</f>
        <v>-</v>
      </c>
      <c r="G147" s="72">
        <f>COUNTIF('5 - Cruiser lehký'!C:C,B147)</f>
        <v>0</v>
      </c>
      <c r="H147" s="72">
        <f>COUNTIF('Celkové pořadí'!D:D,'Startovní listina'!B142)</f>
        <v>0</v>
      </c>
      <c r="I147" s="72">
        <f t="shared" si="33"/>
        <v>1</v>
      </c>
      <c r="J147" s="80" t="s">
        <v>77</v>
      </c>
      <c r="L147" s="74" t="str">
        <f t="shared" si="34"/>
        <v>NADA</v>
      </c>
      <c r="M147" s="74" t="str">
        <f t="shared" si="35"/>
        <v>-</v>
      </c>
    </row>
    <row r="148" spans="2:13" x14ac:dyDescent="0.15">
      <c r="B148" s="30" t="s">
        <v>175</v>
      </c>
      <c r="C148" s="30" t="s">
        <v>7</v>
      </c>
      <c r="D148" s="60">
        <v>5</v>
      </c>
      <c r="E148" s="30" t="str">
        <f>IFERROR(VLOOKUP(B148,'5 - Cruiser lehký'!C:C,1,0),"-")</f>
        <v>-</v>
      </c>
      <c r="F148" s="30" t="str">
        <f>IFERROR(VLOOKUP(B148,'Celkové pořadí'!D:D,1,0),"-")</f>
        <v>-</v>
      </c>
      <c r="G148" s="72">
        <f>COUNTIF('5 - Cruiser lehký'!C:C,B148)</f>
        <v>0</v>
      </c>
      <c r="H148" s="72">
        <f>COUNTIF('Celkové pořadí'!D:D,'Startovní listina'!B143)</f>
        <v>0</v>
      </c>
      <c r="I148" s="72">
        <f t="shared" si="33"/>
        <v>1</v>
      </c>
      <c r="J148" s="80" t="s">
        <v>77</v>
      </c>
      <c r="L148" s="74" t="str">
        <f t="shared" si="34"/>
        <v>NIOBE</v>
      </c>
      <c r="M148" s="74" t="str">
        <f t="shared" si="35"/>
        <v>-</v>
      </c>
    </row>
    <row r="149" spans="2:13" x14ac:dyDescent="0.15">
      <c r="B149" s="30" t="s">
        <v>59</v>
      </c>
      <c r="C149" s="30" t="s">
        <v>7</v>
      </c>
      <c r="D149" s="60">
        <v>5</v>
      </c>
      <c r="E149" s="30" t="str">
        <f>IFERROR(VLOOKUP(B149,'5 - Cruiser lehký'!C:C,1,0),"-")</f>
        <v>ORA</v>
      </c>
      <c r="F149" s="30" t="str">
        <f>IFERROR(VLOOKUP(B149,'Celkové pořadí'!D:D,1,0),"-")</f>
        <v>ORA</v>
      </c>
      <c r="G149" s="72">
        <f>COUNTIF('5 - Cruiser lehký'!C:C,B149)</f>
        <v>1</v>
      </c>
      <c r="H149" s="72">
        <f>COUNTIF('Celkové pořadí'!D:D,'Startovní listina'!B144)</f>
        <v>1</v>
      </c>
      <c r="I149" s="72">
        <f t="shared" si="33"/>
        <v>1</v>
      </c>
      <c r="J149" s="80" t="s">
        <v>69</v>
      </c>
      <c r="L149" s="74" t="str">
        <f t="shared" si="34"/>
        <v>ORA</v>
      </c>
      <c r="M149" s="74" t="str">
        <f t="shared" si="35"/>
        <v>JKK</v>
      </c>
    </row>
    <row r="150" spans="2:13" x14ac:dyDescent="0.15">
      <c r="B150" s="30" t="s">
        <v>132</v>
      </c>
      <c r="C150" s="30" t="s">
        <v>7</v>
      </c>
      <c r="D150" s="60">
        <v>5</v>
      </c>
      <c r="E150" s="30" t="str">
        <f>IFERROR(VLOOKUP(B150,'5 - Cruiser lehký'!C:C,1,0),"-")</f>
        <v>PATRIA</v>
      </c>
      <c r="F150" s="30" t="str">
        <f>IFERROR(VLOOKUP(B150,'Celkové pořadí'!D:D,1,0),"-")</f>
        <v>PATRIA</v>
      </c>
      <c r="G150" s="72">
        <f>COUNTIF('5 - Cruiser lehký'!C:C,B150)</f>
        <v>1</v>
      </c>
      <c r="H150" s="72">
        <f>COUNTIF('Celkové pořadí'!D:D,'Startovní listina'!B145)</f>
        <v>0</v>
      </c>
      <c r="I150" s="72">
        <f t="shared" si="33"/>
        <v>1</v>
      </c>
      <c r="J150" s="80" t="s">
        <v>134</v>
      </c>
      <c r="L150" s="74" t="str">
        <f t="shared" si="34"/>
        <v>PATRIA</v>
      </c>
      <c r="M150" s="74" t="str">
        <f t="shared" si="35"/>
        <v>NOVÝ KNÍN</v>
      </c>
    </row>
    <row r="151" spans="2:13" x14ac:dyDescent="0.15">
      <c r="B151" s="30" t="s">
        <v>234</v>
      </c>
      <c r="C151" s="30" t="s">
        <v>7</v>
      </c>
      <c r="D151" s="60">
        <v>5</v>
      </c>
      <c r="E151" s="30" t="str">
        <f>IFERROR(VLOOKUP(B151,'5 - Cruiser lehký'!C:C,1,0),"-")</f>
        <v>-</v>
      </c>
      <c r="F151" s="30" t="str">
        <f>IFERROR(VLOOKUP(B151,'Celkové pořadí'!D:D,1,0),"-")</f>
        <v>-</v>
      </c>
      <c r="G151" s="72">
        <f>COUNTIF('5 - Cruiser lehký'!C:C,B151)</f>
        <v>0</v>
      </c>
      <c r="H151" s="72">
        <f>COUNTIF('Celkové pořadí'!D:D,'Startovní listina'!B146)</f>
        <v>0</v>
      </c>
      <c r="I151" s="72">
        <f t="shared" si="33"/>
        <v>1</v>
      </c>
      <c r="J151" s="80" t="s">
        <v>235</v>
      </c>
      <c r="L151" s="74" t="str">
        <f t="shared" si="34"/>
        <v>PINTA (CL)</v>
      </c>
      <c r="M151" s="74" t="str">
        <f t="shared" si="35"/>
        <v>LC DAVLE</v>
      </c>
    </row>
    <row r="152" spans="2:13" x14ac:dyDescent="0.15">
      <c r="B152" s="30" t="s">
        <v>325</v>
      </c>
      <c r="C152" s="30" t="s">
        <v>7</v>
      </c>
      <c r="D152" s="60">
        <v>5</v>
      </c>
      <c r="E152" s="30" t="str">
        <f>IFERROR(VLOOKUP(B152,'5 - Cruiser lehký'!C:C,1,0),"-")</f>
        <v>PRIMUS</v>
      </c>
      <c r="F152" s="30" t="str">
        <f>IFERROR(VLOOKUP(B152,'Celkové pořadí'!D:D,1,0),"-")</f>
        <v>-</v>
      </c>
      <c r="G152" s="72">
        <f>COUNTIF('5 - Cruiser lehký'!C:C,B152)</f>
        <v>1</v>
      </c>
      <c r="H152" s="72">
        <f>COUNTIF('Celkové pořadí'!D:D,'Startovní listina'!B163)</f>
        <v>1</v>
      </c>
      <c r="I152" s="72">
        <f t="shared" si="33"/>
        <v>1</v>
      </c>
      <c r="J152" s="80" t="s">
        <v>77</v>
      </c>
      <c r="L152" s="74" t="str">
        <f t="shared" si="34"/>
        <v>PRIMUS</v>
      </c>
      <c r="M152" s="74" t="str">
        <f t="shared" si="35"/>
        <v>-</v>
      </c>
    </row>
    <row r="153" spans="2:13" x14ac:dyDescent="0.15">
      <c r="B153" s="30" t="s">
        <v>362</v>
      </c>
      <c r="C153" s="30" t="s">
        <v>7</v>
      </c>
      <c r="D153" s="60">
        <v>5</v>
      </c>
      <c r="E153" s="30" t="str">
        <f>IFERROR(VLOOKUP(B153,'5 - Cruiser lehký'!C:C,1,0),"-")</f>
        <v>RIVAL</v>
      </c>
      <c r="F153" s="30" t="str">
        <f>IFERROR(VLOOKUP(B153,'Celkové pořadí'!D:D,1,0),"-")</f>
        <v>RIVAL</v>
      </c>
      <c r="G153" s="72">
        <f>COUNTIF('5 - Cruiser lehký'!C:C,B153)</f>
        <v>1</v>
      </c>
      <c r="H153" s="72">
        <f>COUNTIF('Celkové pořadí'!D:D,'Startovní listina'!B164)</f>
        <v>1</v>
      </c>
      <c r="I153" s="72">
        <f t="shared" si="33"/>
        <v>1</v>
      </c>
      <c r="J153" s="80" t="s">
        <v>77</v>
      </c>
      <c r="L153" s="74" t="str">
        <f t="shared" ref="L153" si="38">UPPER(B153)</f>
        <v>RIVAL</v>
      </c>
      <c r="M153" s="74" t="str">
        <f t="shared" ref="M153" si="39">UPPER(J153)</f>
        <v>-</v>
      </c>
    </row>
    <row r="154" spans="2:13" x14ac:dyDescent="0.15">
      <c r="B154" s="30" t="s">
        <v>178</v>
      </c>
      <c r="C154" s="30" t="s">
        <v>7</v>
      </c>
      <c r="D154" s="60">
        <v>5</v>
      </c>
      <c r="E154" s="30" t="str">
        <f>IFERROR(VLOOKUP(B154,'5 - Cruiser lehký'!C:C,1,0),"-")</f>
        <v>-</v>
      </c>
      <c r="F154" s="30" t="str">
        <f>IFERROR(VLOOKUP(B154,'Celkové pořadí'!D:D,1,0),"-")</f>
        <v>-</v>
      </c>
      <c r="G154" s="72">
        <f>COUNTIF('5 - Cruiser lehký'!C:C,B154)</f>
        <v>0</v>
      </c>
      <c r="H154" s="72">
        <f>COUNTIF('Celkové pořadí'!D:D,'Startovní listina'!B147)</f>
        <v>0</v>
      </c>
      <c r="I154" s="72">
        <f t="shared" si="33"/>
        <v>1</v>
      </c>
      <c r="J154" s="80" t="s">
        <v>70</v>
      </c>
      <c r="L154" s="74" t="str">
        <f t="shared" si="34"/>
        <v>SAGITTA (CL)</v>
      </c>
      <c r="M154" s="74" t="str">
        <f t="shared" si="35"/>
        <v>YCKP</v>
      </c>
    </row>
    <row r="155" spans="2:13" x14ac:dyDescent="0.15">
      <c r="B155" s="30" t="s">
        <v>153</v>
      </c>
      <c r="C155" s="30" t="s">
        <v>7</v>
      </c>
      <c r="D155" s="60">
        <v>5</v>
      </c>
      <c r="E155" s="30" t="str">
        <f>IFERROR(VLOOKUP(B155,'5 - Cruiser lehký'!C:C,1,0),"-")</f>
        <v>-</v>
      </c>
      <c r="F155" s="30" t="str">
        <f>IFERROR(VLOOKUP(B155,'Celkové pořadí'!D:D,1,0),"-")</f>
        <v>-</v>
      </c>
      <c r="G155" s="72">
        <f>COUNTIF('5 - Cruiser lehký'!C:C,B155)</f>
        <v>0</v>
      </c>
      <c r="H155" s="72">
        <f>COUNTIF('Celkové pořadí'!D:D,'Startovní listina'!B149)</f>
        <v>1</v>
      </c>
      <c r="I155" s="72">
        <f t="shared" si="33"/>
        <v>1</v>
      </c>
      <c r="J155" s="80" t="s">
        <v>70</v>
      </c>
      <c r="L155" s="74" t="str">
        <f t="shared" si="34"/>
        <v>SALOME</v>
      </c>
      <c r="M155" s="74" t="str">
        <f t="shared" si="35"/>
        <v>YCKP</v>
      </c>
    </row>
    <row r="156" spans="2:13" x14ac:dyDescent="0.15">
      <c r="B156" s="30" t="s">
        <v>258</v>
      </c>
      <c r="C156" s="30" t="s">
        <v>7</v>
      </c>
      <c r="D156" s="60">
        <v>5</v>
      </c>
      <c r="E156" s="30" t="str">
        <f>IFERROR(VLOOKUP(B156,'5 - Cruiser lehký'!C:C,1,0),"-")</f>
        <v>SAMMA FLEUR</v>
      </c>
      <c r="F156" s="30" t="str">
        <f>IFERROR(VLOOKUP(B156,'Celkové pořadí'!D:D,1,0),"-")</f>
        <v>SAMMA FLEUR</v>
      </c>
      <c r="G156" s="72">
        <f>COUNTIF('5 - Cruiser lehký'!C:C,B156)</f>
        <v>1</v>
      </c>
      <c r="H156" s="72">
        <f>COUNTIF('Celkové pořadí'!D:D,'Startovní listina'!B150)</f>
        <v>1</v>
      </c>
      <c r="I156" s="72">
        <f t="shared" si="33"/>
        <v>1</v>
      </c>
      <c r="J156" s="80" t="s">
        <v>123</v>
      </c>
      <c r="L156" s="74" t="str">
        <f t="shared" si="34"/>
        <v>SAMMA FLEUR</v>
      </c>
      <c r="M156" s="74" t="str">
        <f t="shared" si="35"/>
        <v>YCCL</v>
      </c>
    </row>
    <row r="157" spans="2:13" x14ac:dyDescent="0.15">
      <c r="B157" s="30" t="s">
        <v>260</v>
      </c>
      <c r="C157" s="30" t="s">
        <v>7</v>
      </c>
      <c r="D157" s="60">
        <v>5</v>
      </c>
      <c r="E157" s="30" t="str">
        <f>IFERROR(VLOOKUP(B157,'5 - Cruiser lehký'!C:C,1,0),"-")</f>
        <v>SANTANA</v>
      </c>
      <c r="F157" s="30" t="str">
        <f>IFERROR(VLOOKUP(B157,'Celkové pořadí'!D:D,1,0),"-")</f>
        <v>SANTANA</v>
      </c>
      <c r="G157" s="72">
        <f>COUNTIF('5 - Cruiser lehký'!C:C,B157)</f>
        <v>1</v>
      </c>
      <c r="H157" s="72">
        <f>COUNTIF('Celkové pořadí'!D:D,'Startovní listina'!B148)</f>
        <v>0</v>
      </c>
      <c r="I157" s="72">
        <f t="shared" si="33"/>
        <v>1</v>
      </c>
      <c r="J157" s="80" t="s">
        <v>123</v>
      </c>
      <c r="L157" s="74" t="str">
        <f t="shared" si="34"/>
        <v>SANTANA</v>
      </c>
      <c r="M157" s="74" t="str">
        <f t="shared" si="35"/>
        <v>YCCL</v>
      </c>
    </row>
    <row r="158" spans="2:13" x14ac:dyDescent="0.15">
      <c r="B158" s="30" t="s">
        <v>348</v>
      </c>
      <c r="C158" s="30" t="s">
        <v>7</v>
      </c>
      <c r="D158" s="60">
        <v>5</v>
      </c>
      <c r="E158" s="30" t="str">
        <f>IFERROR(VLOOKUP(B158,'5 - Cruiser lehký'!C:C,1,0),"-")</f>
        <v>SASANKA</v>
      </c>
      <c r="F158" s="30" t="str">
        <f>IFERROR(VLOOKUP(B158,'Celkové pořadí'!D:D,1,0),"-")</f>
        <v>SASANKA</v>
      </c>
      <c r="G158" s="72">
        <f>COUNTIF('5 - Cruiser lehký'!C:C,B158)</f>
        <v>1</v>
      </c>
      <c r="H158" s="72">
        <f>COUNTIF('Celkové pořadí'!D:D,'Startovní listina'!B149)</f>
        <v>1</v>
      </c>
      <c r="I158" s="72">
        <f t="shared" si="33"/>
        <v>1</v>
      </c>
      <c r="J158" s="80" t="s">
        <v>123</v>
      </c>
      <c r="L158" s="74" t="str">
        <f t="shared" ref="L158" si="40">UPPER(B158)</f>
        <v>SASANKA</v>
      </c>
      <c r="M158" s="74" t="str">
        <f t="shared" ref="M158" si="41">UPPER(J158)</f>
        <v>YCCL</v>
      </c>
    </row>
    <row r="159" spans="2:13" x14ac:dyDescent="0.15">
      <c r="B159" s="30" t="s">
        <v>289</v>
      </c>
      <c r="C159" s="30" t="s">
        <v>7</v>
      </c>
      <c r="D159" s="60">
        <v>5</v>
      </c>
      <c r="E159" s="30" t="str">
        <f>IFERROR(VLOOKUP(B159,'5 - Cruiser lehký'!C:C,1,0),"-")</f>
        <v>SHEILA</v>
      </c>
      <c r="F159" s="30" t="str">
        <f>IFERROR(VLOOKUP(B159,'Celkové pořadí'!D:D,1,0),"-")</f>
        <v>-</v>
      </c>
      <c r="G159" s="72">
        <f>COUNTIF('5 - Cruiser lehký'!C:C,B159)</f>
        <v>1</v>
      </c>
      <c r="H159" s="72">
        <f>COUNTIF('Celkové pořadí'!D:D,'Startovní listina'!B168)</f>
        <v>1</v>
      </c>
      <c r="I159" s="72">
        <f t="shared" si="33"/>
        <v>1</v>
      </c>
      <c r="J159" s="80" t="s">
        <v>319</v>
      </c>
      <c r="L159" s="74" t="str">
        <f t="shared" si="34"/>
        <v>SHEILA</v>
      </c>
      <c r="M159" s="74" t="str">
        <f t="shared" si="35"/>
        <v>ČECHIE</v>
      </c>
    </row>
    <row r="160" spans="2:13" x14ac:dyDescent="0.15">
      <c r="B160" s="30" t="s">
        <v>149</v>
      </c>
      <c r="C160" s="30" t="s">
        <v>7</v>
      </c>
      <c r="D160" s="60">
        <v>5</v>
      </c>
      <c r="E160" s="30" t="str">
        <f>IFERROR(VLOOKUP(B160,'5 - Cruiser lehký'!C:C,1,0),"-")</f>
        <v>-</v>
      </c>
      <c r="F160" s="30" t="str">
        <f>IFERROR(VLOOKUP(B160,'Celkové pořadí'!D:D,1,0),"-")</f>
        <v>-</v>
      </c>
      <c r="G160" s="72">
        <f>COUNTIF('5 - Cruiser lehký'!C:C,B160)</f>
        <v>0</v>
      </c>
      <c r="H160" s="72">
        <f>COUNTIF('Celkové pořadí'!D:D,'Startovní listina'!B151)</f>
        <v>0</v>
      </c>
      <c r="I160" s="72">
        <f t="shared" si="33"/>
        <v>1</v>
      </c>
      <c r="J160" s="80" t="s">
        <v>70</v>
      </c>
      <c r="L160" s="74" t="str">
        <f t="shared" si="34"/>
        <v>SKIPPY</v>
      </c>
      <c r="M160" s="74" t="str">
        <f t="shared" si="35"/>
        <v>YCKP</v>
      </c>
    </row>
    <row r="161" spans="1:13" x14ac:dyDescent="0.15">
      <c r="B161" s="30" t="s">
        <v>25</v>
      </c>
      <c r="C161" s="30" t="s">
        <v>7</v>
      </c>
      <c r="D161" s="60">
        <v>5</v>
      </c>
      <c r="E161" s="30" t="str">
        <f>IFERROR(VLOOKUP(B161,'5 - Cruiser lehký'!C:C,1,0),"-")</f>
        <v>-</v>
      </c>
      <c r="F161" s="30" t="str">
        <f>IFERROR(VLOOKUP(B161,'Celkové pořadí'!D:D,1,0),"-")</f>
        <v>-</v>
      </c>
      <c r="G161" s="72">
        <f>COUNTIF('5 - Cruiser lehký'!C:C,B161)</f>
        <v>0</v>
      </c>
      <c r="H161" s="72">
        <f>COUNTIF('Celkové pořadí'!D:D,'Startovní listina'!B152)</f>
        <v>0</v>
      </c>
      <c r="I161" s="72">
        <f t="shared" ref="I161:I172" si="42">COUNTIF(B:B,B161)</f>
        <v>1</v>
      </c>
      <c r="J161" s="80" t="s">
        <v>70</v>
      </c>
      <c r="L161" s="74" t="str">
        <f t="shared" si="34"/>
        <v>TARA</v>
      </c>
      <c r="M161" s="74" t="str">
        <f t="shared" si="35"/>
        <v>YCKP</v>
      </c>
    </row>
    <row r="162" spans="1:13" x14ac:dyDescent="0.15">
      <c r="B162" s="30" t="s">
        <v>177</v>
      </c>
      <c r="C162" s="30" t="s">
        <v>7</v>
      </c>
      <c r="D162" s="60">
        <v>5</v>
      </c>
      <c r="E162" s="30" t="str">
        <f>IFERROR(VLOOKUP(B162,'5 - Cruiser lehký'!C:C,1,0),"-")</f>
        <v>-</v>
      </c>
      <c r="F162" s="30" t="str">
        <f>IFERROR(VLOOKUP(B162,'Celkové pořadí'!D:D,1,0),"-")</f>
        <v>-</v>
      </c>
      <c r="G162" s="72">
        <f>COUNTIF('5 - Cruiser lehký'!C:C,B162)</f>
        <v>0</v>
      </c>
      <c r="H162" s="72">
        <f>COUNTIF('Celkové pořadí'!D:D,'Startovní listina'!B154)</f>
        <v>0</v>
      </c>
      <c r="I162" s="72">
        <f t="shared" si="42"/>
        <v>1</v>
      </c>
      <c r="J162" s="80" t="s">
        <v>77</v>
      </c>
      <c r="L162" s="74" t="str">
        <f t="shared" si="34"/>
        <v>TENAKA</v>
      </c>
      <c r="M162" s="74" t="str">
        <f t="shared" si="35"/>
        <v>-</v>
      </c>
    </row>
    <row r="163" spans="1:13" x14ac:dyDescent="0.15">
      <c r="B163" s="30" t="s">
        <v>292</v>
      </c>
      <c r="C163" s="30" t="s">
        <v>7</v>
      </c>
      <c r="D163" s="60">
        <v>5</v>
      </c>
      <c r="E163" s="30" t="str">
        <f>IFERROR(VLOOKUP(B163,'5 - Cruiser lehký'!C:C,1,0),"-")</f>
        <v>THE BOSS</v>
      </c>
      <c r="F163" s="30" t="str">
        <f>IFERROR(VLOOKUP(B163,'Celkové pořadí'!D:D,1,0),"-")</f>
        <v>THE BOSS</v>
      </c>
      <c r="G163" s="72">
        <f>COUNTIF('5 - Cruiser lehký'!C:C,B163)</f>
        <v>1</v>
      </c>
      <c r="H163" s="72">
        <f>COUNTIF('Celkové pořadí'!D:D,'Startovní listina'!B109)</f>
        <v>0</v>
      </c>
      <c r="I163" s="72">
        <f t="shared" si="42"/>
        <v>1</v>
      </c>
      <c r="J163" s="80" t="s">
        <v>77</v>
      </c>
      <c r="L163" s="74" t="str">
        <f t="shared" si="34"/>
        <v>THE BOSS</v>
      </c>
      <c r="M163" s="74" t="str">
        <f t="shared" si="35"/>
        <v>-</v>
      </c>
    </row>
    <row r="164" spans="1:13" x14ac:dyDescent="0.15">
      <c r="B164" s="30" t="s">
        <v>309</v>
      </c>
      <c r="C164" s="30" t="s">
        <v>7</v>
      </c>
      <c r="D164" s="60">
        <v>5</v>
      </c>
      <c r="E164" s="30" t="str">
        <f>IFERROR(VLOOKUP(B164,'5 - Cruiser lehký'!C:C,1,0),"-")</f>
        <v>THOR</v>
      </c>
      <c r="F164" s="30" t="str">
        <f>IFERROR(VLOOKUP(B164,'Celkové pořadí'!D:D,1,0),"-")</f>
        <v>THOR</v>
      </c>
      <c r="G164" s="72">
        <f>COUNTIF('5 - Cruiser lehký'!C:C,B164)</f>
        <v>1</v>
      </c>
      <c r="H164" s="72">
        <f>COUNTIF('Celkové pořadí'!D:D,'Startovní listina'!B166)</f>
        <v>1</v>
      </c>
      <c r="I164" s="72">
        <f t="shared" si="42"/>
        <v>1</v>
      </c>
      <c r="J164" s="80"/>
      <c r="L164" s="74" t="str">
        <f t="shared" si="34"/>
        <v>THOR</v>
      </c>
      <c r="M164" s="74" t="str">
        <f t="shared" si="35"/>
        <v/>
      </c>
    </row>
    <row r="165" spans="1:13" x14ac:dyDescent="0.15">
      <c r="B165" s="30" t="s">
        <v>315</v>
      </c>
      <c r="C165" s="30" t="s">
        <v>7</v>
      </c>
      <c r="D165" s="60">
        <v>5</v>
      </c>
      <c r="E165" s="30" t="str">
        <f>IFERROR(VLOOKUP(B165,'5 - Cruiser lehký'!C:C,1,0),"-")</f>
        <v>TOOLIT</v>
      </c>
      <c r="F165" s="30" t="str">
        <f>IFERROR(VLOOKUP(B165,'Celkové pořadí'!D:D,1,0),"-")</f>
        <v>-</v>
      </c>
      <c r="G165" s="72">
        <f>COUNTIF('5 - Cruiser lehký'!C:C,B165)</f>
        <v>1</v>
      </c>
      <c r="H165" s="72">
        <f>COUNTIF('Celkové pořadí'!D:D,'Startovní listina'!B155)</f>
        <v>0</v>
      </c>
      <c r="I165" s="72">
        <f t="shared" si="42"/>
        <v>1</v>
      </c>
      <c r="J165" s="80" t="s">
        <v>77</v>
      </c>
      <c r="L165" s="74" t="str">
        <f t="shared" si="34"/>
        <v>TOOLIT</v>
      </c>
      <c r="M165" s="74" t="str">
        <f t="shared" si="35"/>
        <v>-</v>
      </c>
    </row>
    <row r="166" spans="1:13" x14ac:dyDescent="0.15">
      <c r="B166" s="30" t="s">
        <v>144</v>
      </c>
      <c r="C166" s="30" t="s">
        <v>7</v>
      </c>
      <c r="D166" s="60">
        <v>5</v>
      </c>
      <c r="E166" s="30" t="str">
        <f>IFERROR(VLOOKUP(B166,'5 - Cruiser lehký'!C:C,1,0),"-")</f>
        <v>TULÁK</v>
      </c>
      <c r="F166" s="30" t="str">
        <f>IFERROR(VLOOKUP(B166,'Celkové pořadí'!D:D,1,0),"-")</f>
        <v>TULÁK</v>
      </c>
      <c r="G166" s="72">
        <f>COUNTIF('5 - Cruiser lehký'!C:C,B166)</f>
        <v>1</v>
      </c>
      <c r="H166" s="72">
        <f>COUNTIF('Celkové pořadí'!D:D,'Startovní listina'!B156)</f>
        <v>1</v>
      </c>
      <c r="I166" s="72">
        <f t="shared" si="42"/>
        <v>1</v>
      </c>
      <c r="J166" s="80" t="s">
        <v>123</v>
      </c>
      <c r="L166" s="74" t="str">
        <f t="shared" si="34"/>
        <v>TULÁK</v>
      </c>
      <c r="M166" s="74" t="str">
        <f t="shared" si="35"/>
        <v>YCCL</v>
      </c>
    </row>
    <row r="167" spans="1:13" x14ac:dyDescent="0.15">
      <c r="B167" s="30" t="s">
        <v>327</v>
      </c>
      <c r="C167" s="30" t="s">
        <v>7</v>
      </c>
      <c r="D167" s="60">
        <v>5</v>
      </c>
      <c r="E167" s="30" t="str">
        <f>IFERROR(VLOOKUP(B167,'5 - Cruiser lehký'!C:C,1,0),"-")</f>
        <v>TWISTER</v>
      </c>
      <c r="F167" s="30" t="str">
        <f>IFERROR(VLOOKUP(B167,'Celkové pořadí'!D:D,1,0),"-")</f>
        <v>-</v>
      </c>
      <c r="G167" s="72">
        <f>COUNTIF('5 - Cruiser lehký'!C:C,B167)</f>
        <v>1</v>
      </c>
      <c r="H167" s="72">
        <f>COUNTIF('Celkové pořadí'!D:D,'Startovní listina'!B163)</f>
        <v>1</v>
      </c>
      <c r="I167" s="72">
        <f t="shared" si="42"/>
        <v>1</v>
      </c>
      <c r="J167" s="80" t="s">
        <v>123</v>
      </c>
      <c r="L167" s="74" t="str">
        <f t="shared" ref="L167:L172" si="43">UPPER(B167)</f>
        <v>TWISTER</v>
      </c>
      <c r="M167" s="74" t="str">
        <f t="shared" ref="M167:M172" si="44">UPPER(J167)</f>
        <v>YCCL</v>
      </c>
    </row>
    <row r="168" spans="1:13" x14ac:dyDescent="0.15">
      <c r="B168" s="30" t="s">
        <v>40</v>
      </c>
      <c r="C168" s="30" t="s">
        <v>7</v>
      </c>
      <c r="D168" s="60">
        <v>5</v>
      </c>
      <c r="E168" s="30" t="str">
        <f>IFERROR(VLOOKUP(B168,'5 - Cruiser lehký'!C:C,1,0),"-")</f>
        <v>VEGA</v>
      </c>
      <c r="F168" s="30" t="str">
        <f>IFERROR(VLOOKUP(B168,'Celkové pořadí'!D:D,1,0),"-")</f>
        <v>VEGA</v>
      </c>
      <c r="G168" s="72">
        <f>COUNTIF('5 - Cruiser lehký'!C:C,B168)</f>
        <v>1</v>
      </c>
      <c r="H168" s="72">
        <f>COUNTIF('Celkové pořadí'!D:D,'Startovní listina'!B157)</f>
        <v>1</v>
      </c>
      <c r="I168" s="72">
        <f t="shared" si="42"/>
        <v>1</v>
      </c>
      <c r="J168" s="80" t="s">
        <v>69</v>
      </c>
      <c r="L168" s="74" t="str">
        <f t="shared" si="43"/>
        <v>VEGA</v>
      </c>
      <c r="M168" s="74" t="str">
        <f t="shared" si="44"/>
        <v>JKK</v>
      </c>
    </row>
    <row r="169" spans="1:13" x14ac:dyDescent="0.15">
      <c r="B169" s="30" t="s">
        <v>79</v>
      </c>
      <c r="C169" s="30" t="s">
        <v>7</v>
      </c>
      <c r="D169" s="60">
        <v>5</v>
      </c>
      <c r="E169" s="30" t="str">
        <f>IFERROR(VLOOKUP(B169,'5 - Cruiser lehký'!C:C,1,0),"-")</f>
        <v>-</v>
      </c>
      <c r="F169" s="30" t="str">
        <f>IFERROR(VLOOKUP(B169,'Celkové pořadí'!D:D,1,0),"-")</f>
        <v>-</v>
      </c>
      <c r="G169" s="72">
        <f>COUNTIF('5 - Cruiser lehký'!C:C,B169)</f>
        <v>0</v>
      </c>
      <c r="H169" s="72">
        <f>COUNTIF('Celkové pořadí'!D:D,'Startovní listina'!B159)</f>
        <v>0</v>
      </c>
      <c r="I169" s="72">
        <f t="shared" si="42"/>
        <v>1</v>
      </c>
      <c r="J169" s="80" t="s">
        <v>73</v>
      </c>
      <c r="L169" s="74" t="str">
        <f t="shared" si="43"/>
        <v>VIKTORIA</v>
      </c>
      <c r="M169" s="74" t="str">
        <f t="shared" si="44"/>
        <v>ATLANTIDA</v>
      </c>
    </row>
    <row r="170" spans="1:13" x14ac:dyDescent="0.15">
      <c r="B170" s="156" t="s">
        <v>44</v>
      </c>
      <c r="C170" s="156" t="s">
        <v>7</v>
      </c>
      <c r="D170" s="157">
        <v>5</v>
      </c>
      <c r="E170" s="156" t="str">
        <f>IFERROR(VLOOKUP(B170,'5 - Cruiser lehký'!C:C,1,0),"-")</f>
        <v>VIVA</v>
      </c>
      <c r="F170" s="156" t="str">
        <f>IFERROR(VLOOKUP(B170,'Celkové pořadí'!D:D,1,0),"-")</f>
        <v>VIVA</v>
      </c>
      <c r="G170" s="158">
        <f>COUNTIF('5 - Cruiser lehký'!C:C,B170)</f>
        <v>1</v>
      </c>
      <c r="H170" s="158">
        <f>COUNTIF('Celkové pořadí'!D:D,'Startovní listina'!B160)</f>
        <v>0</v>
      </c>
      <c r="I170" s="158">
        <f t="shared" si="42"/>
        <v>1</v>
      </c>
      <c r="J170" s="159" t="s">
        <v>72</v>
      </c>
      <c r="L170" s="74" t="str">
        <f t="shared" si="43"/>
        <v>VIVA</v>
      </c>
      <c r="M170" s="74" t="str">
        <f t="shared" si="44"/>
        <v>MODRÁ LODĚNICE</v>
      </c>
    </row>
    <row r="171" spans="1:13" x14ac:dyDescent="0.15">
      <c r="B171" s="156" t="s">
        <v>24</v>
      </c>
      <c r="C171" s="156" t="s">
        <v>7</v>
      </c>
      <c r="D171" s="157">
        <v>5</v>
      </c>
      <c r="E171" s="156" t="str">
        <f>IFERROR(VLOOKUP(B171,'5 - Cruiser lehký'!C:C,1,0),"-")</f>
        <v>VRABČÁK RENNY</v>
      </c>
      <c r="F171" s="156" t="str">
        <f>IFERROR(VLOOKUP(B171,'Celkové pořadí'!D:D,1,0),"-")</f>
        <v>VRABČÁK RENNY</v>
      </c>
      <c r="G171" s="158">
        <f>COUNTIF('5 - Cruiser lehký'!C:C,B171)</f>
        <v>1</v>
      </c>
      <c r="H171" s="158">
        <f>COUNTIF('Celkové pořadí'!D:D,'Startovní listina'!B161)</f>
        <v>0</v>
      </c>
      <c r="I171" s="158">
        <f t="shared" si="42"/>
        <v>1</v>
      </c>
      <c r="J171" s="159" t="s">
        <v>70</v>
      </c>
      <c r="L171" s="74" t="str">
        <f t="shared" si="43"/>
        <v>VRABČÁK RENNY</v>
      </c>
      <c r="M171" s="74" t="str">
        <f t="shared" si="44"/>
        <v>YCKP</v>
      </c>
    </row>
    <row r="172" spans="1:13" x14ac:dyDescent="0.15">
      <c r="B172" s="160" t="s">
        <v>176</v>
      </c>
      <c r="C172" s="160" t="s">
        <v>7</v>
      </c>
      <c r="D172" s="161">
        <v>5</v>
      </c>
      <c r="E172" s="160" t="str">
        <f>IFERROR(VLOOKUP(B172,'5 - Cruiser lehký'!C:C,1,0),"-")</f>
        <v>-</v>
      </c>
      <c r="F172" s="160" t="str">
        <f>IFERROR(VLOOKUP(B172,'Celkové pořadí'!D:D,1,0),"-")</f>
        <v>-</v>
      </c>
      <c r="G172" s="162">
        <f>COUNTIF('5 - Cruiser lehký'!C:C,B172)</f>
        <v>0</v>
      </c>
      <c r="H172" s="162">
        <f>COUNTIF('Celkové pořadí'!D:D,'Startovní listina'!B162)</f>
        <v>0</v>
      </c>
      <c r="I172" s="162">
        <f t="shared" si="42"/>
        <v>1</v>
      </c>
      <c r="J172" s="163" t="s">
        <v>77</v>
      </c>
      <c r="L172" s="74" t="str">
        <f t="shared" si="43"/>
        <v>WASAGA</v>
      </c>
      <c r="M172" s="74" t="str">
        <f t="shared" si="44"/>
        <v>-</v>
      </c>
    </row>
    <row r="173" spans="1:13" x14ac:dyDescent="0.15">
      <c r="A173" s="81"/>
      <c r="B173" s="82"/>
      <c r="C173" s="82"/>
      <c r="D173" s="83"/>
      <c r="E173" s="82"/>
      <c r="F173" s="82"/>
      <c r="G173" s="84"/>
      <c r="H173" s="84"/>
      <c r="I173" s="84"/>
      <c r="J173" s="82"/>
      <c r="K173" s="81"/>
      <c r="L173" s="99" t="str">
        <f t="shared" ref="L173:L218" si="45">UPPER(B173)</f>
        <v/>
      </c>
      <c r="M173" s="99" t="str">
        <f t="shared" ref="M173:M218" si="46">UPPER(J173)</f>
        <v/>
      </c>
    </row>
    <row r="174" spans="1:13" x14ac:dyDescent="0.15">
      <c r="B174" s="30" t="s">
        <v>254</v>
      </c>
      <c r="C174" s="30" t="s">
        <v>112</v>
      </c>
      <c r="D174" s="60">
        <v>6</v>
      </c>
      <c r="E174" s="30" t="str">
        <f>IFERROR(VLOOKUP(B174,'6 - Cruiser střední'!C:C,1,0),"-")</f>
        <v>ALDEBARAN</v>
      </c>
      <c r="F174" s="30" t="str">
        <f>IFERROR(VLOOKUP(B174,'Celkové pořadí'!D:D,1,0),"-")</f>
        <v>ALDEBARAN</v>
      </c>
      <c r="G174" s="72">
        <f>COUNTIF('6 - Cruiser střední'!C:C,B174)</f>
        <v>1</v>
      </c>
      <c r="H174" s="72">
        <f>COUNTIF('Celkové pořadí'!D:D,'Startovní listina'!B174)</f>
        <v>1</v>
      </c>
      <c r="I174" s="72">
        <f t="shared" ref="I174:I217" si="47">COUNTIF(B:B,B174)</f>
        <v>1</v>
      </c>
      <c r="J174" s="80" t="s">
        <v>319</v>
      </c>
      <c r="L174" s="74" t="str">
        <f t="shared" ref="L174:L217" si="48">UPPER(B174)</f>
        <v>ALDEBARAN</v>
      </c>
      <c r="M174" s="74" t="str">
        <f t="shared" ref="M174:M217" si="49">UPPER(J174)</f>
        <v>ČECHIE</v>
      </c>
    </row>
    <row r="175" spans="1:13" x14ac:dyDescent="0.15">
      <c r="B175" s="30" t="s">
        <v>186</v>
      </c>
      <c r="C175" s="30" t="s">
        <v>112</v>
      </c>
      <c r="D175" s="60">
        <v>6</v>
      </c>
      <c r="E175" s="30" t="str">
        <f>IFERROR(VLOOKUP(B175,'6 - Cruiser střední'!C:C,1,0),"-")</f>
        <v>-</v>
      </c>
      <c r="F175" s="30" t="str">
        <f>IFERROR(VLOOKUP(B175,'Celkové pořadí'!D:D,1,0),"-")</f>
        <v>-</v>
      </c>
      <c r="G175" s="72">
        <f>COUNTIF('6 - Cruiser střední'!C:C,B175)</f>
        <v>0</v>
      </c>
      <c r="H175" s="72">
        <f>COUNTIF('Celkové pořadí'!D:D,'Startovní listina'!B175)</f>
        <v>0</v>
      </c>
      <c r="I175" s="72">
        <f t="shared" si="47"/>
        <v>1</v>
      </c>
      <c r="J175" s="80" t="s">
        <v>77</v>
      </c>
      <c r="L175" s="74" t="str">
        <f t="shared" si="48"/>
        <v>ALLEGRO</v>
      </c>
      <c r="M175" s="74" t="str">
        <f t="shared" si="49"/>
        <v>-</v>
      </c>
    </row>
    <row r="176" spans="1:13" x14ac:dyDescent="0.15">
      <c r="B176" s="30" t="s">
        <v>187</v>
      </c>
      <c r="C176" s="30" t="s">
        <v>112</v>
      </c>
      <c r="D176" s="60">
        <v>6</v>
      </c>
      <c r="E176" s="30" t="str">
        <f>IFERROR(VLOOKUP(B176,'6 - Cruiser střední'!C:C,1,0),"-")</f>
        <v>-</v>
      </c>
      <c r="F176" s="30" t="str">
        <f>IFERROR(VLOOKUP(B176,'Celkové pořadí'!D:D,1,0),"-")</f>
        <v>-</v>
      </c>
      <c r="G176" s="72">
        <f>COUNTIF('6 - Cruiser střední'!C:C,B176)</f>
        <v>0</v>
      </c>
      <c r="H176" s="72">
        <f>COUNTIF('Celkové pořadí'!D:D,'Startovní listina'!B176)</f>
        <v>0</v>
      </c>
      <c r="I176" s="72">
        <f t="shared" si="47"/>
        <v>1</v>
      </c>
      <c r="J176" s="80" t="s">
        <v>77</v>
      </c>
      <c r="L176" s="74" t="str">
        <f t="shared" si="48"/>
        <v>AMARETO</v>
      </c>
      <c r="M176" s="74" t="str">
        <f t="shared" si="49"/>
        <v>-</v>
      </c>
    </row>
    <row r="177" spans="2:13" x14ac:dyDescent="0.15">
      <c r="B177" s="30" t="s">
        <v>87</v>
      </c>
      <c r="C177" s="30" t="s">
        <v>112</v>
      </c>
      <c r="D177" s="60">
        <v>6</v>
      </c>
      <c r="E177" s="30" t="str">
        <f>IFERROR(VLOOKUP(B177,'6 - Cruiser střední'!C:C,1,0),"-")</f>
        <v>-</v>
      </c>
      <c r="F177" s="30" t="str">
        <f>IFERROR(VLOOKUP(B177,'Celkové pořadí'!D:D,1,0),"-")</f>
        <v>-</v>
      </c>
      <c r="G177" s="72">
        <f>COUNTIF('6 - Cruiser střední'!C:C,B177)</f>
        <v>0</v>
      </c>
      <c r="H177" s="72">
        <f>COUNTIF('Celkové pořadí'!D:D,'Startovní listina'!B177)</f>
        <v>0</v>
      </c>
      <c r="I177" s="72">
        <f t="shared" si="47"/>
        <v>1</v>
      </c>
      <c r="J177" s="80" t="s">
        <v>73</v>
      </c>
      <c r="L177" s="74" t="str">
        <f t="shared" si="48"/>
        <v>AMAZONKA</v>
      </c>
      <c r="M177" s="74" t="str">
        <f t="shared" si="49"/>
        <v>ATLANTIDA</v>
      </c>
    </row>
    <row r="178" spans="2:13" x14ac:dyDescent="0.15">
      <c r="B178" s="30" t="s">
        <v>188</v>
      </c>
      <c r="C178" s="30" t="s">
        <v>112</v>
      </c>
      <c r="D178" s="60">
        <v>6</v>
      </c>
      <c r="E178" s="30" t="str">
        <f>IFERROR(VLOOKUP(B178,'6 - Cruiser střední'!C:C,1,0),"-")</f>
        <v>-</v>
      </c>
      <c r="F178" s="30" t="str">
        <f>IFERROR(VLOOKUP(B178,'Celkové pořadí'!D:D,1,0),"-")</f>
        <v>-</v>
      </c>
      <c r="G178" s="72">
        <f>COUNTIF('6 - Cruiser střední'!C:C,B178)</f>
        <v>0</v>
      </c>
      <c r="H178" s="72">
        <f>COUNTIF('Celkové pořadí'!D:D,'Startovní listina'!B178)</f>
        <v>0</v>
      </c>
      <c r="I178" s="72">
        <f t="shared" si="47"/>
        <v>1</v>
      </c>
      <c r="J178" s="80" t="s">
        <v>77</v>
      </c>
      <c r="L178" s="74" t="str">
        <f t="shared" si="48"/>
        <v>ANNA</v>
      </c>
      <c r="M178" s="74" t="str">
        <f t="shared" si="49"/>
        <v>-</v>
      </c>
    </row>
    <row r="179" spans="2:13" x14ac:dyDescent="0.15">
      <c r="B179" s="30" t="s">
        <v>189</v>
      </c>
      <c r="C179" s="30" t="s">
        <v>112</v>
      </c>
      <c r="D179" s="60">
        <v>6</v>
      </c>
      <c r="E179" s="30" t="str">
        <f>IFERROR(VLOOKUP(B179,'6 - Cruiser střední'!C:C,1,0),"-")</f>
        <v>-</v>
      </c>
      <c r="F179" s="30" t="str">
        <f>IFERROR(VLOOKUP(B179,'Celkové pořadí'!D:D,1,0),"-")</f>
        <v>-</v>
      </c>
      <c r="G179" s="72">
        <f>COUNTIF('6 - Cruiser střední'!C:C,B179)</f>
        <v>0</v>
      </c>
      <c r="H179" s="72">
        <f>COUNTIF('Celkové pořadí'!D:D,'Startovní listina'!B179)</f>
        <v>0</v>
      </c>
      <c r="I179" s="72">
        <f t="shared" si="47"/>
        <v>1</v>
      </c>
      <c r="J179" s="80" t="s">
        <v>77</v>
      </c>
      <c r="L179" s="74" t="str">
        <f t="shared" si="48"/>
        <v>ARGAZA</v>
      </c>
      <c r="M179" s="74" t="str">
        <f t="shared" si="49"/>
        <v>-</v>
      </c>
    </row>
    <row r="180" spans="2:13" x14ac:dyDescent="0.15">
      <c r="B180" s="30" t="s">
        <v>190</v>
      </c>
      <c r="C180" s="30" t="s">
        <v>112</v>
      </c>
      <c r="D180" s="60">
        <v>6</v>
      </c>
      <c r="E180" s="30" t="str">
        <f>IFERROR(VLOOKUP(B180,'6 - Cruiser střední'!C:C,1,0),"-")</f>
        <v>-</v>
      </c>
      <c r="F180" s="30" t="str">
        <f>IFERROR(VLOOKUP(B180,'Celkové pořadí'!D:D,1,0),"-")</f>
        <v>-</v>
      </c>
      <c r="G180" s="72">
        <f>COUNTIF('6 - Cruiser střední'!C:C,B180)</f>
        <v>0</v>
      </c>
      <c r="H180" s="72">
        <f>COUNTIF('Celkové pořadí'!D:D,'Startovní listina'!B180)</f>
        <v>0</v>
      </c>
      <c r="I180" s="72">
        <f t="shared" si="47"/>
        <v>1</v>
      </c>
      <c r="J180" s="80" t="s">
        <v>77</v>
      </c>
      <c r="L180" s="74" t="str">
        <f t="shared" si="48"/>
        <v>BARACUDA</v>
      </c>
      <c r="M180" s="74" t="str">
        <f t="shared" si="49"/>
        <v>-</v>
      </c>
    </row>
    <row r="181" spans="2:13" x14ac:dyDescent="0.15">
      <c r="B181" s="30" t="s">
        <v>135</v>
      </c>
      <c r="C181" s="30" t="s">
        <v>112</v>
      </c>
      <c r="D181" s="60">
        <v>6</v>
      </c>
      <c r="E181" s="30" t="str">
        <f>IFERROR(VLOOKUP(B181,'6 - Cruiser střední'!C:C,1,0),"-")</f>
        <v>BIENE</v>
      </c>
      <c r="F181" s="30" t="str">
        <f>IFERROR(VLOOKUP(B181,'Celkové pořadí'!D:D,1,0),"-")</f>
        <v>BIENE</v>
      </c>
      <c r="G181" s="72">
        <f>COUNTIF('6 - Cruiser střední'!C:C,B181)</f>
        <v>1</v>
      </c>
      <c r="H181" s="72">
        <f>COUNTIF('Celkové pořadí'!D:D,'Startovní listina'!B181)</f>
        <v>1</v>
      </c>
      <c r="I181" s="72">
        <f t="shared" si="47"/>
        <v>1</v>
      </c>
      <c r="J181" s="80" t="s">
        <v>73</v>
      </c>
      <c r="L181" s="74" t="str">
        <f t="shared" si="48"/>
        <v>BIENE</v>
      </c>
      <c r="M181" s="74" t="str">
        <f t="shared" si="49"/>
        <v>ATLANTIDA</v>
      </c>
    </row>
    <row r="182" spans="2:13" x14ac:dyDescent="0.15">
      <c r="B182" s="30" t="s">
        <v>263</v>
      </c>
      <c r="C182" s="30" t="s">
        <v>112</v>
      </c>
      <c r="D182" s="60">
        <v>6</v>
      </c>
      <c r="E182" s="30" t="str">
        <f>IFERROR(VLOOKUP(B182,'6 - Cruiser střední'!C:C,1,0),"-")</f>
        <v>BLACK MOON</v>
      </c>
      <c r="F182" s="30" t="str">
        <f>IFERROR(VLOOKUP(B182,'Celkové pořadí'!D:D,1,0),"-")</f>
        <v>BLACK MOON</v>
      </c>
      <c r="G182" s="72">
        <f>COUNTIF('6 - Cruiser střední'!C:C,B182)</f>
        <v>1</v>
      </c>
      <c r="H182" s="72">
        <f>COUNTIF('Celkové pořadí'!D:D,'Startovní listina'!B182)</f>
        <v>1</v>
      </c>
      <c r="I182" s="72">
        <f t="shared" si="47"/>
        <v>1</v>
      </c>
      <c r="J182" s="80" t="s">
        <v>123</v>
      </c>
      <c r="L182" s="74" t="str">
        <f t="shared" si="48"/>
        <v>BLACK MOON</v>
      </c>
      <c r="M182" s="74" t="str">
        <f t="shared" si="49"/>
        <v>YCCL</v>
      </c>
    </row>
    <row r="183" spans="2:13" x14ac:dyDescent="0.15">
      <c r="B183" s="30" t="s">
        <v>262</v>
      </c>
      <c r="C183" s="30" t="s">
        <v>112</v>
      </c>
      <c r="D183" s="60">
        <v>6</v>
      </c>
      <c r="E183" s="30" t="str">
        <f>IFERROR(VLOOKUP(B183,'6 - Cruiser střední'!C:C,1,0),"-")</f>
        <v>-</v>
      </c>
      <c r="F183" s="30" t="str">
        <f>IFERROR(VLOOKUP(B183,'Celkové pořadí'!D:D,1,0),"-")</f>
        <v>-</v>
      </c>
      <c r="G183" s="72">
        <f>COUNTIF('6 - Cruiser střední'!C:C,B183)</f>
        <v>0</v>
      </c>
      <c r="H183" s="72">
        <f>COUNTIF('Celkové pořadí'!D:D,'Startovní listina'!B184)</f>
        <v>0</v>
      </c>
      <c r="I183" s="72">
        <f t="shared" si="47"/>
        <v>1</v>
      </c>
      <c r="J183" s="80" t="s">
        <v>123</v>
      </c>
      <c r="L183" s="74" t="str">
        <f t="shared" si="48"/>
        <v>CANDY</v>
      </c>
      <c r="M183" s="74" t="str">
        <f t="shared" si="49"/>
        <v>YCCL</v>
      </c>
    </row>
    <row r="184" spans="2:13" x14ac:dyDescent="0.15">
      <c r="B184" s="30" t="s">
        <v>318</v>
      </c>
      <c r="C184" s="30" t="s">
        <v>112</v>
      </c>
      <c r="D184" s="60">
        <v>6</v>
      </c>
      <c r="E184" s="30" t="str">
        <f>IFERROR(VLOOKUP(B184,'6 - Cruiser střední'!C:C,1,0),"-")</f>
        <v>-</v>
      </c>
      <c r="F184" s="30" t="str">
        <f>IFERROR(VLOOKUP(B184,'Celkové pořadí'!D:D,1,0),"-")</f>
        <v>-</v>
      </c>
      <c r="G184" s="72">
        <f>COUNTIF('6 - Cruiser střední'!C:C,B184)</f>
        <v>0</v>
      </c>
      <c r="H184" s="72">
        <f>COUNTIF('Celkové pořadí'!D:D,'Startovní listina'!B183)</f>
        <v>0</v>
      </c>
      <c r="I184" s="72">
        <f t="shared" si="47"/>
        <v>1</v>
      </c>
      <c r="J184" s="80" t="s">
        <v>69</v>
      </c>
      <c r="L184" s="74" t="str">
        <f t="shared" si="48"/>
        <v>CEATUS</v>
      </c>
      <c r="M184" s="74" t="str">
        <f t="shared" si="49"/>
        <v>JKK</v>
      </c>
    </row>
    <row r="185" spans="2:13" x14ac:dyDescent="0.15">
      <c r="B185" s="30" t="s">
        <v>331</v>
      </c>
      <c r="C185" s="30" t="s">
        <v>112</v>
      </c>
      <c r="D185" s="60">
        <v>6</v>
      </c>
      <c r="E185" s="30" t="str">
        <f>IFERROR(VLOOKUP(B185,'6 - Cruiser střední'!C:C,1,0),"-")</f>
        <v>-</v>
      </c>
      <c r="F185" s="30" t="str">
        <f>IFERROR(VLOOKUP(B185,'Celkové pořadí'!D:D,1,0),"-")</f>
        <v>-</v>
      </c>
      <c r="G185" s="72">
        <f>COUNTIF('6 - Cruiser střední'!C:C,B185)</f>
        <v>0</v>
      </c>
      <c r="H185" s="72">
        <f>COUNTIF('Celkové pořadí'!D:D,'Startovní listina'!B184)</f>
        <v>0</v>
      </c>
      <c r="I185" s="72">
        <f t="shared" si="47"/>
        <v>1</v>
      </c>
      <c r="J185" s="80" t="s">
        <v>123</v>
      </c>
      <c r="L185" s="74" t="str">
        <f t="shared" ref="L185" si="50">UPPER(B185)</f>
        <v>ESPRIT</v>
      </c>
      <c r="M185" s="74" t="str">
        <f t="shared" ref="M185" si="51">UPPER(J185)</f>
        <v>YCCL</v>
      </c>
    </row>
    <row r="186" spans="2:13" x14ac:dyDescent="0.15">
      <c r="B186" s="30" t="s">
        <v>191</v>
      </c>
      <c r="C186" s="30" t="s">
        <v>112</v>
      </c>
      <c r="D186" s="60">
        <v>6</v>
      </c>
      <c r="E186" s="30" t="str">
        <f>IFERROR(VLOOKUP(B186,'6 - Cruiser střední'!C:C,1,0),"-")</f>
        <v>-</v>
      </c>
      <c r="F186" s="30" t="str">
        <f>IFERROR(VLOOKUP(B186,'Celkové pořadí'!D:D,1,0),"-")</f>
        <v>-</v>
      </c>
      <c r="G186" s="72">
        <f>COUNTIF('6 - Cruiser střední'!C:C,B186)</f>
        <v>0</v>
      </c>
      <c r="H186" s="72">
        <f>COUNTIF('Celkové pořadí'!D:D,'Startovní listina'!B186)</f>
        <v>0</v>
      </c>
      <c r="I186" s="72">
        <f t="shared" si="47"/>
        <v>1</v>
      </c>
      <c r="J186" s="80" t="s">
        <v>77</v>
      </c>
      <c r="L186" s="74" t="str">
        <f t="shared" si="48"/>
        <v>FLAIT</v>
      </c>
      <c r="M186" s="74" t="str">
        <f t="shared" si="49"/>
        <v>-</v>
      </c>
    </row>
    <row r="187" spans="2:13" x14ac:dyDescent="0.15">
      <c r="B187" s="30" t="s">
        <v>192</v>
      </c>
      <c r="C187" s="30" t="s">
        <v>112</v>
      </c>
      <c r="D187" s="60">
        <v>6</v>
      </c>
      <c r="E187" s="30" t="str">
        <f>IFERROR(VLOOKUP(B187,'6 - Cruiser střední'!C:C,1,0),"-")</f>
        <v>-</v>
      </c>
      <c r="F187" s="30" t="str">
        <f>IFERROR(VLOOKUP(B187,'Celkové pořadí'!D:D,1,0),"-")</f>
        <v>-</v>
      </c>
      <c r="G187" s="72">
        <f>COUNTIF('6 - Cruiser střední'!C:C,B187)</f>
        <v>0</v>
      </c>
      <c r="H187" s="72">
        <f>COUNTIF('Celkové pořadí'!D:D,'Startovní listina'!B187)</f>
        <v>0</v>
      </c>
      <c r="I187" s="72">
        <f t="shared" si="47"/>
        <v>1</v>
      </c>
      <c r="J187" s="80" t="s">
        <v>77</v>
      </c>
      <c r="L187" s="74" t="str">
        <f t="shared" si="48"/>
        <v>FRIEDA</v>
      </c>
      <c r="M187" s="74" t="str">
        <f t="shared" si="49"/>
        <v>-</v>
      </c>
    </row>
    <row r="188" spans="2:13" x14ac:dyDescent="0.15">
      <c r="B188" s="30" t="s">
        <v>193</v>
      </c>
      <c r="C188" s="30" t="s">
        <v>112</v>
      </c>
      <c r="D188" s="60">
        <v>6</v>
      </c>
      <c r="E188" s="30" t="str">
        <f>IFERROR(VLOOKUP(B188,'6 - Cruiser střední'!C:C,1,0),"-")</f>
        <v>-</v>
      </c>
      <c r="F188" s="30" t="str">
        <f>IFERROR(VLOOKUP(B188,'Celkové pořadí'!D:D,1,0),"-")</f>
        <v>-</v>
      </c>
      <c r="G188" s="72">
        <f>COUNTIF('6 - Cruiser střední'!C:C,B188)</f>
        <v>0</v>
      </c>
      <c r="H188" s="72">
        <f>COUNTIF('Celkové pořadí'!D:D,'Startovní listina'!B188)</f>
        <v>0</v>
      </c>
      <c r="I188" s="72">
        <f t="shared" si="47"/>
        <v>1</v>
      </c>
      <c r="J188" s="80" t="s">
        <v>77</v>
      </c>
      <c r="L188" s="74" t="str">
        <f t="shared" si="48"/>
        <v>HERCI 2</v>
      </c>
      <c r="M188" s="74" t="str">
        <f t="shared" si="49"/>
        <v>-</v>
      </c>
    </row>
    <row r="189" spans="2:13" x14ac:dyDescent="0.15">
      <c r="B189" s="30" t="s">
        <v>60</v>
      </c>
      <c r="C189" s="30" t="s">
        <v>112</v>
      </c>
      <c r="D189" s="60">
        <v>6</v>
      </c>
      <c r="E189" s="30" t="str">
        <f>IFERROR(VLOOKUP(B189,'6 - Cruiser střední'!C:C,1,0),"-")</f>
        <v>CHVILKA</v>
      </c>
      <c r="F189" s="30" t="str">
        <f>IFERROR(VLOOKUP(B189,'Celkové pořadí'!D:D,1,0),"-")</f>
        <v>CHVILKA</v>
      </c>
      <c r="G189" s="72">
        <f>COUNTIF('6 - Cruiser střední'!C:C,B189)</f>
        <v>1</v>
      </c>
      <c r="H189" s="72">
        <f>COUNTIF('Celkové pořadí'!D:D,'Startovní listina'!B189)</f>
        <v>1</v>
      </c>
      <c r="I189" s="72">
        <f t="shared" si="47"/>
        <v>1</v>
      </c>
      <c r="J189" s="80" t="s">
        <v>70</v>
      </c>
      <c r="L189" s="74" t="str">
        <f t="shared" si="48"/>
        <v>CHVILKA</v>
      </c>
      <c r="M189" s="74" t="str">
        <f t="shared" si="49"/>
        <v>YCKP</v>
      </c>
    </row>
    <row r="190" spans="2:13" x14ac:dyDescent="0.15">
      <c r="B190" s="30" t="s">
        <v>276</v>
      </c>
      <c r="C190" s="30" t="s">
        <v>112</v>
      </c>
      <c r="D190" s="60">
        <v>6</v>
      </c>
      <c r="E190" s="30" t="str">
        <f>IFERROR(VLOOKUP(B190,'6 - Cruiser střední'!C:C,1,0),"-")</f>
        <v>ILMATAR</v>
      </c>
      <c r="F190" s="30" t="str">
        <f>IFERROR(VLOOKUP(B190,'Celkové pořadí'!D:D,1,0),"-")</f>
        <v>ILMATAR</v>
      </c>
      <c r="G190" s="72">
        <f>COUNTIF('6 - Cruiser střední'!C:C,B190)</f>
        <v>1</v>
      </c>
      <c r="H190" s="72">
        <f>COUNTIF('Celkové pořadí'!D:D,'Startovní listina'!B190)</f>
        <v>1</v>
      </c>
      <c r="I190" s="72">
        <f t="shared" si="47"/>
        <v>1</v>
      </c>
      <c r="J190" s="80" t="s">
        <v>77</v>
      </c>
      <c r="L190" s="74" t="str">
        <f t="shared" si="48"/>
        <v>ILMATAR</v>
      </c>
      <c r="M190" s="74" t="str">
        <f t="shared" si="49"/>
        <v>-</v>
      </c>
    </row>
    <row r="191" spans="2:13" x14ac:dyDescent="0.15">
      <c r="B191" s="30" t="s">
        <v>194</v>
      </c>
      <c r="C191" s="30" t="s">
        <v>112</v>
      </c>
      <c r="D191" s="60">
        <v>6</v>
      </c>
      <c r="E191" s="30" t="str">
        <f>IFERROR(VLOOKUP(B191,'6 - Cruiser střední'!C:C,1,0),"-")</f>
        <v>-</v>
      </c>
      <c r="F191" s="30" t="str">
        <f>IFERROR(VLOOKUP(B191,'Celkové pořadí'!D:D,1,0),"-")</f>
        <v>-</v>
      </c>
      <c r="G191" s="72">
        <f>COUNTIF('6 - Cruiser střední'!C:C,B191)</f>
        <v>0</v>
      </c>
      <c r="H191" s="72">
        <f>COUNTIF('Celkové pořadí'!D:D,'Startovní listina'!B191)</f>
        <v>0</v>
      </c>
      <c r="I191" s="72">
        <f t="shared" si="47"/>
        <v>1</v>
      </c>
      <c r="J191" s="80" t="s">
        <v>77</v>
      </c>
      <c r="L191" s="74" t="str">
        <f t="shared" si="48"/>
        <v>INKA</v>
      </c>
      <c r="M191" s="74" t="str">
        <f t="shared" si="49"/>
        <v>-</v>
      </c>
    </row>
    <row r="192" spans="2:13" x14ac:dyDescent="0.15">
      <c r="B192" s="30" t="s">
        <v>230</v>
      </c>
      <c r="C192" s="30" t="s">
        <v>112</v>
      </c>
      <c r="D192" s="60">
        <v>6</v>
      </c>
      <c r="E192" s="30" t="str">
        <f>IFERROR(VLOOKUP(B192,'6 - Cruiser střední'!C:C,1,0),"-")</f>
        <v>-</v>
      </c>
      <c r="F192" s="30" t="str">
        <f>IFERROR(VLOOKUP(B192,'Celkové pořadí'!D:D,1,0),"-")</f>
        <v>-</v>
      </c>
      <c r="G192" s="72">
        <f>COUNTIF('6 - Cruiser střední'!C:C,B192)</f>
        <v>0</v>
      </c>
      <c r="H192" s="72">
        <f>COUNTIF('Celkové pořadí'!D:D,'Startovní listina'!B192)</f>
        <v>0</v>
      </c>
      <c r="I192" s="72">
        <f t="shared" si="47"/>
        <v>1</v>
      </c>
      <c r="J192" s="80" t="s">
        <v>69</v>
      </c>
      <c r="L192" s="74" t="str">
        <f t="shared" si="48"/>
        <v>INSCHALLAH</v>
      </c>
      <c r="M192" s="74" t="str">
        <f t="shared" si="49"/>
        <v>JKK</v>
      </c>
    </row>
    <row r="193" spans="2:13" x14ac:dyDescent="0.15">
      <c r="B193" s="30" t="s">
        <v>195</v>
      </c>
      <c r="C193" s="30" t="s">
        <v>112</v>
      </c>
      <c r="D193" s="60">
        <v>6</v>
      </c>
      <c r="E193" s="30" t="str">
        <f>IFERROR(VLOOKUP(B193,'6 - Cruiser střední'!C:C,1,0),"-")</f>
        <v>IRISH MIST</v>
      </c>
      <c r="F193" s="30" t="str">
        <f>IFERROR(VLOOKUP(B193,'Celkové pořadí'!D:D,1,0),"-")</f>
        <v>IRISH MIST</v>
      </c>
      <c r="G193" s="72">
        <f>COUNTIF('6 - Cruiser střední'!C:C,B193)</f>
        <v>1</v>
      </c>
      <c r="H193" s="72">
        <f>COUNTIF('Celkové pořadí'!D:D,'Startovní listina'!B193)</f>
        <v>1</v>
      </c>
      <c r="I193" s="72">
        <f t="shared" si="47"/>
        <v>1</v>
      </c>
      <c r="J193" s="80" t="s">
        <v>70</v>
      </c>
      <c r="L193" s="74" t="str">
        <f t="shared" si="48"/>
        <v>IRISH MIST</v>
      </c>
      <c r="M193" s="74" t="str">
        <f t="shared" si="49"/>
        <v>YCKP</v>
      </c>
    </row>
    <row r="194" spans="2:13" x14ac:dyDescent="0.15">
      <c r="B194" s="30" t="s">
        <v>253</v>
      </c>
      <c r="C194" s="30" t="s">
        <v>112</v>
      </c>
      <c r="D194" s="60">
        <v>6</v>
      </c>
      <c r="E194" s="30" t="str">
        <f>IFERROR(VLOOKUP(B194,'6 - Cruiser střední'!C:C,1,0),"-")</f>
        <v>JACQUELINE</v>
      </c>
      <c r="F194" s="30" t="str">
        <f>IFERROR(VLOOKUP(B194,'Celkové pořadí'!D:D,1,0),"-")</f>
        <v>JACQUELINE</v>
      </c>
      <c r="G194" s="72">
        <f>COUNTIF('6 - Cruiser střední'!C:C,B194)</f>
        <v>1</v>
      </c>
      <c r="H194" s="72">
        <f>COUNTIF('Celkové pořadí'!D:D,'Startovní listina'!B194)</f>
        <v>1</v>
      </c>
      <c r="I194" s="72">
        <f t="shared" si="47"/>
        <v>1</v>
      </c>
      <c r="J194" s="80" t="s">
        <v>77</v>
      </c>
      <c r="L194" s="74" t="str">
        <f t="shared" si="48"/>
        <v>JACQUELINE</v>
      </c>
      <c r="M194" s="74" t="str">
        <f t="shared" si="49"/>
        <v>-</v>
      </c>
    </row>
    <row r="195" spans="2:13" x14ac:dyDescent="0.15">
      <c r="B195" s="30" t="s">
        <v>277</v>
      </c>
      <c r="C195" s="30" t="s">
        <v>112</v>
      </c>
      <c r="D195" s="60">
        <v>6</v>
      </c>
      <c r="E195" s="30" t="str">
        <f>IFERROR(VLOOKUP(B195,'6 - Cruiser střední'!C:C,1,0),"-")</f>
        <v>JANET</v>
      </c>
      <c r="F195" s="30" t="str">
        <f>IFERROR(VLOOKUP(B195,'Celkové pořadí'!D:D,1,0),"-")</f>
        <v>JANET</v>
      </c>
      <c r="G195" s="72">
        <f>COUNTIF('6 - Cruiser střední'!C:C,B195)</f>
        <v>1</v>
      </c>
      <c r="H195" s="72">
        <f>COUNTIF('Celkové pořadí'!D:D,'Startovní listina'!B195)</f>
        <v>1</v>
      </c>
      <c r="I195" s="72">
        <f t="shared" si="47"/>
        <v>1</v>
      </c>
      <c r="J195" s="80" t="s">
        <v>73</v>
      </c>
      <c r="L195" s="74" t="str">
        <f t="shared" si="48"/>
        <v>JANET</v>
      </c>
      <c r="M195" s="74" t="str">
        <f t="shared" si="49"/>
        <v>ATLANTIDA</v>
      </c>
    </row>
    <row r="196" spans="2:13" x14ac:dyDescent="0.15">
      <c r="B196" s="30" t="s">
        <v>197</v>
      </c>
      <c r="C196" s="30" t="s">
        <v>112</v>
      </c>
      <c r="D196" s="60">
        <v>6</v>
      </c>
      <c r="E196" s="30" t="str">
        <f>IFERROR(VLOOKUP(B196,'6 - Cruiser střední'!C:C,1,0),"-")</f>
        <v>-</v>
      </c>
      <c r="F196" s="30" t="str">
        <f>IFERROR(VLOOKUP(B196,'Celkové pořadí'!D:D,1,0),"-")</f>
        <v>-</v>
      </c>
      <c r="G196" s="72">
        <f>COUNTIF('6 - Cruiser střední'!C:C,B196)</f>
        <v>0</v>
      </c>
      <c r="H196" s="72">
        <f>COUNTIF('Celkové pořadí'!D:D,'Startovní listina'!B196)</f>
        <v>0</v>
      </c>
      <c r="I196" s="72">
        <f t="shared" si="47"/>
        <v>1</v>
      </c>
      <c r="J196" s="80" t="s">
        <v>77</v>
      </c>
      <c r="L196" s="74" t="str">
        <f t="shared" si="48"/>
        <v>JITKA</v>
      </c>
      <c r="M196" s="74" t="str">
        <f t="shared" si="49"/>
        <v>-</v>
      </c>
    </row>
    <row r="197" spans="2:13" x14ac:dyDescent="0.15">
      <c r="B197" s="30" t="s">
        <v>364</v>
      </c>
      <c r="C197" s="30" t="s">
        <v>112</v>
      </c>
      <c r="D197" s="60">
        <v>6</v>
      </c>
      <c r="E197" s="30" t="str">
        <f>IFERROR(VLOOKUP(B197,'6 - Cruiser střední'!C:C,1,0),"-")</f>
        <v>KALAV</v>
      </c>
      <c r="F197" s="30" t="str">
        <f>IFERROR(VLOOKUP(B197,'Celkové pořadí'!D:D,1,0),"-")</f>
        <v>KALAV</v>
      </c>
      <c r="G197" s="72">
        <f>COUNTIF('6 - Cruiser střední'!C:C,B197)</f>
        <v>1</v>
      </c>
      <c r="H197" s="72">
        <f>COUNTIF('Celkové pořadí'!D:D,'Startovní listina'!B197)</f>
        <v>1</v>
      </c>
      <c r="I197" s="72">
        <f t="shared" si="47"/>
        <v>1</v>
      </c>
      <c r="J197" s="80" t="s">
        <v>77</v>
      </c>
      <c r="L197" s="74" t="str">
        <f t="shared" ref="L197" si="52">UPPER(B197)</f>
        <v>KALAV</v>
      </c>
      <c r="M197" s="74" t="str">
        <f t="shared" ref="M197" si="53">UPPER(J197)</f>
        <v>-</v>
      </c>
    </row>
    <row r="198" spans="2:13" x14ac:dyDescent="0.15">
      <c r="B198" s="30" t="s">
        <v>65</v>
      </c>
      <c r="C198" s="30" t="s">
        <v>112</v>
      </c>
      <c r="D198" s="60">
        <v>6</v>
      </c>
      <c r="E198" s="30" t="str">
        <f>IFERROR(VLOOKUP(B198,'6 - Cruiser střední'!C:C,1,0),"-")</f>
        <v>-</v>
      </c>
      <c r="F198" s="30" t="str">
        <f>IFERROR(VLOOKUP(B198,'Celkové pořadí'!D:D,1,0),"-")</f>
        <v>-</v>
      </c>
      <c r="G198" s="72">
        <f>COUNTIF('6 - Cruiser střední'!C:C,B198)</f>
        <v>0</v>
      </c>
      <c r="H198" s="72">
        <f>COUNTIF('Celkové pořadí'!D:D,'Startovní listina'!B198)</f>
        <v>0</v>
      </c>
      <c r="I198" s="72">
        <f t="shared" si="47"/>
        <v>1</v>
      </c>
      <c r="J198" s="80" t="s">
        <v>75</v>
      </c>
      <c r="L198" s="74" t="str">
        <f t="shared" si="48"/>
        <v>KLAUDIE</v>
      </c>
      <c r="M198" s="74" t="str">
        <f t="shared" si="49"/>
        <v>SLAPYMARINE</v>
      </c>
    </row>
    <row r="199" spans="2:13" x14ac:dyDescent="0.15">
      <c r="B199" s="30" t="s">
        <v>48</v>
      </c>
      <c r="C199" s="30" t="s">
        <v>112</v>
      </c>
      <c r="D199" s="60">
        <v>6</v>
      </c>
      <c r="E199" s="30" t="str">
        <f>IFERROR(VLOOKUP(B199,'6 - Cruiser střední'!C:C,1,0),"-")</f>
        <v>LUTAS</v>
      </c>
      <c r="F199" s="30" t="str">
        <f>IFERROR(VLOOKUP(B199,'Celkové pořadí'!D:D,1,0),"-")</f>
        <v>LUTAS</v>
      </c>
      <c r="G199" s="72">
        <f>COUNTIF('6 - Cruiser střední'!C:C,B199)</f>
        <v>1</v>
      </c>
      <c r="H199" s="72">
        <f>COUNTIF('Celkové pořadí'!D:D,'Startovní listina'!B199)</f>
        <v>1</v>
      </c>
      <c r="I199" s="72">
        <f t="shared" si="47"/>
        <v>1</v>
      </c>
      <c r="J199" s="80" t="s">
        <v>75</v>
      </c>
      <c r="L199" s="74" t="str">
        <f t="shared" si="48"/>
        <v>LUTAS</v>
      </c>
      <c r="M199" s="74" t="str">
        <f t="shared" si="49"/>
        <v>SLAPYMARINE</v>
      </c>
    </row>
    <row r="200" spans="2:13" x14ac:dyDescent="0.15">
      <c r="B200" s="30" t="s">
        <v>46</v>
      </c>
      <c r="C200" s="30" t="s">
        <v>112</v>
      </c>
      <c r="D200" s="60">
        <v>6</v>
      </c>
      <c r="E200" s="30" t="str">
        <f>IFERROR(VLOOKUP(B200,'6 - Cruiser střední'!C:C,1,0),"-")</f>
        <v>-</v>
      </c>
      <c r="F200" s="30" t="str">
        <f>IFERROR(VLOOKUP(B200,'Celkové pořadí'!D:D,1,0),"-")</f>
        <v>-</v>
      </c>
      <c r="G200" s="72">
        <f>COUNTIF('6 - Cruiser střední'!C:C,B200)</f>
        <v>0</v>
      </c>
      <c r="H200" s="72">
        <f>COUNTIF('Celkové pořadí'!D:D,'Startovní listina'!B200)</f>
        <v>0</v>
      </c>
      <c r="I200" s="72">
        <f t="shared" si="47"/>
        <v>1</v>
      </c>
      <c r="J200" s="80" t="s">
        <v>72</v>
      </c>
      <c r="L200" s="74" t="str">
        <f t="shared" si="48"/>
        <v>MARITANA</v>
      </c>
      <c r="M200" s="74" t="str">
        <f t="shared" si="49"/>
        <v>MODRÁ LODĚNICE</v>
      </c>
    </row>
    <row r="201" spans="2:13" x14ac:dyDescent="0.15">
      <c r="B201" s="30" t="s">
        <v>198</v>
      </c>
      <c r="C201" s="30" t="s">
        <v>112</v>
      </c>
      <c r="D201" s="60">
        <v>6</v>
      </c>
      <c r="E201" s="30" t="str">
        <f>IFERROR(VLOOKUP(B201,'6 - Cruiser střední'!C:C,1,0),"-")</f>
        <v>-</v>
      </c>
      <c r="F201" s="30" t="str">
        <f>IFERROR(VLOOKUP(B201,'Celkové pořadí'!D:D,1,0),"-")</f>
        <v>-</v>
      </c>
      <c r="G201" s="72">
        <f>COUNTIF('6 - Cruiser střední'!C:C,B201)</f>
        <v>0</v>
      </c>
      <c r="H201" s="72">
        <f>COUNTIF('Celkové pořadí'!D:D,'Startovní listina'!B201)</f>
        <v>0</v>
      </c>
      <c r="I201" s="72">
        <f t="shared" si="47"/>
        <v>1</v>
      </c>
      <c r="J201" s="80" t="s">
        <v>319</v>
      </c>
      <c r="L201" s="74" t="str">
        <f t="shared" si="48"/>
        <v>MERILIN II</v>
      </c>
      <c r="M201" s="74" t="str">
        <f t="shared" si="49"/>
        <v>ČECHIE</v>
      </c>
    </row>
    <row r="202" spans="2:13" x14ac:dyDescent="0.15">
      <c r="B202" s="30" t="s">
        <v>51</v>
      </c>
      <c r="C202" s="30" t="s">
        <v>112</v>
      </c>
      <c r="D202" s="60">
        <v>6</v>
      </c>
      <c r="E202" s="30" t="str">
        <f>IFERROR(VLOOKUP(B202,'6 - Cruiser střední'!C:C,1,0),"-")</f>
        <v>MOANA</v>
      </c>
      <c r="F202" s="30" t="str">
        <f>IFERROR(VLOOKUP(B202,'Celkové pořadí'!D:D,1,0),"-")</f>
        <v>MOANA</v>
      </c>
      <c r="G202" s="72">
        <f>COUNTIF('6 - Cruiser střední'!C:C,B202)</f>
        <v>1</v>
      </c>
      <c r="H202" s="72">
        <f>COUNTIF('Celkové pořadí'!D:D,'Startovní listina'!B202)</f>
        <v>1</v>
      </c>
      <c r="I202" s="72">
        <f t="shared" si="47"/>
        <v>1</v>
      </c>
      <c r="J202" s="80" t="s">
        <v>69</v>
      </c>
      <c r="L202" s="74" t="str">
        <f t="shared" si="48"/>
        <v>MOANA</v>
      </c>
      <c r="M202" s="74" t="str">
        <f t="shared" si="49"/>
        <v>JKK</v>
      </c>
    </row>
    <row r="203" spans="2:13" x14ac:dyDescent="0.15">
      <c r="B203" s="30" t="s">
        <v>23</v>
      </c>
      <c r="C203" s="30" t="s">
        <v>112</v>
      </c>
      <c r="D203" s="60">
        <v>6</v>
      </c>
      <c r="E203" s="30" t="str">
        <f>IFERROR(VLOOKUP(B203,'6 - Cruiser střední'!C:C,1,0),"-")</f>
        <v>-</v>
      </c>
      <c r="F203" s="30" t="str">
        <f>IFERROR(VLOOKUP(B203,'Celkové pořadí'!D:D,1,0),"-")</f>
        <v>-</v>
      </c>
      <c r="G203" s="72">
        <f>COUNTIF('6 - Cruiser střední'!C:C,B203)</f>
        <v>0</v>
      </c>
      <c r="H203" s="72">
        <f>COUNTIF('Celkové pořadí'!D:D,'Startovní listina'!B203)</f>
        <v>0</v>
      </c>
      <c r="I203" s="72">
        <f t="shared" si="47"/>
        <v>1</v>
      </c>
      <c r="J203" s="80" t="s">
        <v>70</v>
      </c>
      <c r="L203" s="74" t="str">
        <f t="shared" si="48"/>
        <v>MOGLI</v>
      </c>
      <c r="M203" s="74" t="str">
        <f t="shared" si="49"/>
        <v>YCKP</v>
      </c>
    </row>
    <row r="204" spans="2:13" x14ac:dyDescent="0.15">
      <c r="B204" s="30" t="s">
        <v>199</v>
      </c>
      <c r="C204" s="30" t="s">
        <v>112</v>
      </c>
      <c r="D204" s="60">
        <v>6</v>
      </c>
      <c r="E204" s="30" t="str">
        <f>IFERROR(VLOOKUP(B204,'6 - Cruiser střední'!C:C,1,0),"-")</f>
        <v>-</v>
      </c>
      <c r="F204" s="30" t="str">
        <f>IFERROR(VLOOKUP(B204,'Celkové pořadí'!D:D,1,0),"-")</f>
        <v>-</v>
      </c>
      <c r="G204" s="72">
        <f>COUNTIF('6 - Cruiser střední'!C:C,B204)</f>
        <v>0</v>
      </c>
      <c r="H204" s="72">
        <f>COUNTIF('Celkové pořadí'!D:D,'Startovní listina'!B204)</f>
        <v>0</v>
      </c>
      <c r="I204" s="72">
        <f t="shared" si="47"/>
        <v>1</v>
      </c>
      <c r="J204" s="80" t="s">
        <v>77</v>
      </c>
      <c r="L204" s="74" t="str">
        <f t="shared" si="48"/>
        <v>NAUTICA</v>
      </c>
      <c r="M204" s="74" t="str">
        <f t="shared" si="49"/>
        <v>-</v>
      </c>
    </row>
    <row r="205" spans="2:13" x14ac:dyDescent="0.15">
      <c r="B205" s="30" t="s">
        <v>200</v>
      </c>
      <c r="C205" s="30" t="s">
        <v>112</v>
      </c>
      <c r="D205" s="60">
        <v>6</v>
      </c>
      <c r="E205" s="30" t="str">
        <f>IFERROR(VLOOKUP(B205,'6 - Cruiser střední'!C:C,1,0),"-")</f>
        <v>-</v>
      </c>
      <c r="F205" s="30" t="str">
        <f>IFERROR(VLOOKUP(B205,'Celkové pořadí'!D:D,1,0),"-")</f>
        <v>-</v>
      </c>
      <c r="G205" s="72">
        <f>COUNTIF('6 - Cruiser střední'!C:C,B205)</f>
        <v>0</v>
      </c>
      <c r="H205" s="72">
        <f>COUNTIF('Celkové pořadí'!D:D,'Startovní listina'!B205)</f>
        <v>0</v>
      </c>
      <c r="I205" s="72">
        <f t="shared" si="47"/>
        <v>1</v>
      </c>
      <c r="J205" s="80" t="s">
        <v>77</v>
      </c>
      <c r="L205" s="74" t="str">
        <f t="shared" si="48"/>
        <v>NEPTUN</v>
      </c>
      <c r="M205" s="74" t="str">
        <f t="shared" si="49"/>
        <v>-</v>
      </c>
    </row>
    <row r="206" spans="2:13" x14ac:dyDescent="0.15">
      <c r="B206" s="30" t="s">
        <v>363</v>
      </c>
      <c r="C206" s="30" t="s">
        <v>112</v>
      </c>
      <c r="D206" s="60">
        <v>6</v>
      </c>
      <c r="E206" s="30" t="str">
        <f>IFERROR(VLOOKUP(B206,'6 - Cruiser střední'!C:C,1,0),"-")</f>
        <v>NORA</v>
      </c>
      <c r="F206" s="30" t="str">
        <f>IFERROR(VLOOKUP(B206,'Celkové pořadí'!D:D,1,0),"-")</f>
        <v>NORA</v>
      </c>
      <c r="G206" s="72">
        <f>COUNTIF('6 - Cruiser střední'!C:C,B206)</f>
        <v>1</v>
      </c>
      <c r="H206" s="72">
        <f>COUNTIF('Celkové pořadí'!D:D,'Startovní listina'!B206)</f>
        <v>1</v>
      </c>
      <c r="I206" s="72">
        <f t="shared" si="47"/>
        <v>1</v>
      </c>
      <c r="J206" s="80" t="s">
        <v>77</v>
      </c>
      <c r="L206" s="74" t="str">
        <f t="shared" ref="L206" si="54">UPPER(B206)</f>
        <v>NORA</v>
      </c>
      <c r="M206" s="74" t="str">
        <f t="shared" ref="M206" si="55">UPPER(J206)</f>
        <v>-</v>
      </c>
    </row>
    <row r="207" spans="2:13" x14ac:dyDescent="0.15">
      <c r="B207" s="30" t="s">
        <v>36</v>
      </c>
      <c r="C207" s="30" t="s">
        <v>112</v>
      </c>
      <c r="D207" s="60">
        <v>6</v>
      </c>
      <c r="E207" s="30" t="str">
        <f>IFERROR(VLOOKUP(B207,'6 - Cruiser střední'!C:C,1,0),"-")</f>
        <v>-</v>
      </c>
      <c r="F207" s="30" t="str">
        <f>IFERROR(VLOOKUP(B207,'Celkové pořadí'!D:D,1,0),"-")</f>
        <v>-</v>
      </c>
      <c r="G207" s="72">
        <f>COUNTIF('6 - Cruiser střední'!C:C,B207)</f>
        <v>0</v>
      </c>
      <c r="H207" s="72">
        <f>COUNTIF('Celkové pořadí'!D:D,'Startovní listina'!B207)</f>
        <v>0</v>
      </c>
      <c r="I207" s="72">
        <f t="shared" si="47"/>
        <v>1</v>
      </c>
      <c r="J207" s="80" t="s">
        <v>74</v>
      </c>
      <c r="L207" s="74" t="str">
        <f t="shared" si="48"/>
        <v>PELIKÁN</v>
      </c>
      <c r="M207" s="74" t="str">
        <f t="shared" si="49"/>
        <v>TATRAN</v>
      </c>
    </row>
    <row r="208" spans="2:13" x14ac:dyDescent="0.15">
      <c r="B208" s="30" t="s">
        <v>293</v>
      </c>
      <c r="C208" s="30" t="s">
        <v>112</v>
      </c>
      <c r="D208" s="60">
        <v>6</v>
      </c>
      <c r="E208" s="30" t="str">
        <f>IFERROR(VLOOKUP(B208,'6 - Cruiser střední'!C:C,1,0),"-")</f>
        <v>RADIANCE</v>
      </c>
      <c r="F208" s="30" t="str">
        <f>IFERROR(VLOOKUP(B208,'Celkové pořadí'!D:D,1,0),"-")</f>
        <v>RADIANCE</v>
      </c>
      <c r="G208" s="72">
        <f>COUNTIF('6 - Cruiser střední'!C:C,B208)</f>
        <v>1</v>
      </c>
      <c r="H208" s="72">
        <f>COUNTIF('Celkové pořadí'!D:D,'Startovní listina'!B208)</f>
        <v>1</v>
      </c>
      <c r="I208" s="72">
        <f t="shared" si="47"/>
        <v>1</v>
      </c>
      <c r="J208" s="80" t="s">
        <v>73</v>
      </c>
      <c r="L208" s="74" t="str">
        <f t="shared" si="48"/>
        <v>RADIANCE</v>
      </c>
      <c r="M208" s="74" t="str">
        <f t="shared" si="49"/>
        <v>ATLANTIDA</v>
      </c>
    </row>
    <row r="209" spans="1:13" x14ac:dyDescent="0.15">
      <c r="B209" s="30" t="s">
        <v>261</v>
      </c>
      <c r="C209" s="30" t="s">
        <v>112</v>
      </c>
      <c r="D209" s="60">
        <v>6</v>
      </c>
      <c r="E209" s="30" t="str">
        <f>IFERROR(VLOOKUP(B209,'6 - Cruiser střední'!C:C,1,0),"-")</f>
        <v>SHAKY SHARK</v>
      </c>
      <c r="F209" s="30" t="str">
        <f>IFERROR(VLOOKUP(B209,'Celkové pořadí'!D:D,1,0),"-")</f>
        <v>-</v>
      </c>
      <c r="G209" s="72">
        <f>COUNTIF('6 - Cruiser střední'!C:C,B209)</f>
        <v>1</v>
      </c>
      <c r="H209" s="72">
        <f>COUNTIF('Celkové pořadí'!D:D,'Startovní listina'!B209)</f>
        <v>0</v>
      </c>
      <c r="I209" s="72">
        <f t="shared" si="47"/>
        <v>1</v>
      </c>
      <c r="J209" s="80" t="s">
        <v>123</v>
      </c>
      <c r="L209" s="74" t="str">
        <f t="shared" si="48"/>
        <v>SHAKY SHARK</v>
      </c>
      <c r="M209" s="74" t="str">
        <f t="shared" si="49"/>
        <v>YCCL</v>
      </c>
    </row>
    <row r="210" spans="1:13" x14ac:dyDescent="0.15">
      <c r="B210" s="30" t="s">
        <v>236</v>
      </c>
      <c r="C210" s="30" t="s">
        <v>112</v>
      </c>
      <c r="D210" s="60">
        <v>6</v>
      </c>
      <c r="E210" s="30" t="str">
        <f>IFERROR(VLOOKUP(B210,'6 - Cruiser střední'!C:C,1,0),"-")</f>
        <v>-</v>
      </c>
      <c r="F210" s="30" t="str">
        <f>IFERROR(VLOOKUP(B210,'Celkové pořadí'!D:D,1,0),"-")</f>
        <v>-</v>
      </c>
      <c r="G210" s="72">
        <f>COUNTIF('6 - Cruiser střední'!C:C,B210)</f>
        <v>0</v>
      </c>
      <c r="H210" s="72">
        <f>COUNTIF('Celkové pořadí'!D:D,'Startovní listina'!B210)</f>
        <v>0</v>
      </c>
      <c r="I210" s="72">
        <f t="shared" si="47"/>
        <v>1</v>
      </c>
      <c r="J210" s="80" t="s">
        <v>77</v>
      </c>
      <c r="L210" s="74" t="str">
        <f t="shared" si="48"/>
        <v>SONYA</v>
      </c>
      <c r="M210" s="74" t="str">
        <f t="shared" si="49"/>
        <v>-</v>
      </c>
    </row>
    <row r="211" spans="1:13" x14ac:dyDescent="0.15">
      <c r="B211" s="30" t="s">
        <v>47</v>
      </c>
      <c r="C211" s="30" t="s">
        <v>112</v>
      </c>
      <c r="D211" s="60">
        <v>6</v>
      </c>
      <c r="E211" s="30" t="str">
        <f>IFERROR(VLOOKUP(B211,'6 - Cruiser střední'!C:C,1,0),"-")</f>
        <v>SUMMER WIND</v>
      </c>
      <c r="F211" s="30" t="str">
        <f>IFERROR(VLOOKUP(B211,'Celkové pořadí'!D:D,1,0),"-")</f>
        <v>SUMMER WIND</v>
      </c>
      <c r="G211" s="72">
        <f>COUNTIF('6 - Cruiser střední'!C:C,B211)</f>
        <v>1</v>
      </c>
      <c r="H211" s="72">
        <f>COUNTIF('Celkové pořadí'!D:D,'Startovní listina'!B211)</f>
        <v>1</v>
      </c>
      <c r="I211" s="72">
        <f t="shared" si="47"/>
        <v>1</v>
      </c>
      <c r="J211" s="80" t="s">
        <v>72</v>
      </c>
      <c r="L211" s="74" t="str">
        <f t="shared" si="48"/>
        <v>SUMMER WIND</v>
      </c>
      <c r="M211" s="74" t="str">
        <f t="shared" si="49"/>
        <v>MODRÁ LODĚNICE</v>
      </c>
    </row>
    <row r="212" spans="1:13" x14ac:dyDescent="0.15">
      <c r="B212" s="30" t="s">
        <v>255</v>
      </c>
      <c r="C212" s="30" t="s">
        <v>112</v>
      </c>
      <c r="D212" s="60">
        <v>6</v>
      </c>
      <c r="E212" s="30" t="str">
        <f>IFERROR(VLOOKUP(B212,'6 - Cruiser střední'!C:C,1,0),"-")</f>
        <v>TEREZA</v>
      </c>
      <c r="F212" s="30" t="str">
        <f>IFERROR(VLOOKUP(B212,'Celkové pořadí'!D:D,1,0),"-")</f>
        <v>TEREZA</v>
      </c>
      <c r="G212" s="72">
        <f>COUNTIF('6 - Cruiser střední'!C:C,B212)</f>
        <v>1</v>
      </c>
      <c r="H212" s="72">
        <f>COUNTIF('Celkové pořadí'!D:D,'Startovní listina'!B217)</f>
        <v>1</v>
      </c>
      <c r="I212" s="72">
        <f t="shared" si="47"/>
        <v>1</v>
      </c>
      <c r="J212" s="80" t="s">
        <v>142</v>
      </c>
      <c r="L212" s="74" t="str">
        <f t="shared" si="48"/>
        <v>TEREZA</v>
      </c>
      <c r="M212" s="74" t="str">
        <f t="shared" si="49"/>
        <v>STARÁ PLAVBA</v>
      </c>
    </row>
    <row r="213" spans="1:13" x14ac:dyDescent="0.15">
      <c r="B213" s="30" t="s">
        <v>202</v>
      </c>
      <c r="C213" s="30" t="s">
        <v>112</v>
      </c>
      <c r="D213" s="60">
        <v>6</v>
      </c>
      <c r="E213" s="30" t="str">
        <f>IFERROR(VLOOKUP(B213,'6 - Cruiser střední'!C:C,1,0),"-")</f>
        <v>-</v>
      </c>
      <c r="F213" s="30" t="str">
        <f>IFERROR(VLOOKUP(B213,'Celkové pořadí'!D:D,1,0),"-")</f>
        <v>-</v>
      </c>
      <c r="G213" s="72">
        <f>COUNTIF('6 - Cruiser střední'!C:C,B213)</f>
        <v>0</v>
      </c>
      <c r="H213" s="72">
        <f>COUNTIF('Celkové pořadí'!D:D,'Startovní listina'!B212)</f>
        <v>1</v>
      </c>
      <c r="I213" s="72">
        <f t="shared" si="47"/>
        <v>1</v>
      </c>
      <c r="J213" s="80" t="s">
        <v>77</v>
      </c>
      <c r="L213" s="74" t="str">
        <f t="shared" si="48"/>
        <v>TRAMP III.</v>
      </c>
      <c r="M213" s="74" t="str">
        <f t="shared" si="49"/>
        <v>-</v>
      </c>
    </row>
    <row r="214" spans="1:13" x14ac:dyDescent="0.15">
      <c r="B214" s="30" t="s">
        <v>203</v>
      </c>
      <c r="C214" s="30" t="s">
        <v>112</v>
      </c>
      <c r="D214" s="60">
        <v>6</v>
      </c>
      <c r="E214" s="30" t="str">
        <f>IFERROR(VLOOKUP(B214,'6 - Cruiser střední'!C:C,1,0),"-")</f>
        <v>-</v>
      </c>
      <c r="F214" s="30" t="str">
        <f>IFERROR(VLOOKUP(B214,'Celkové pořadí'!D:D,1,0),"-")</f>
        <v>-</v>
      </c>
      <c r="G214" s="72">
        <f>COUNTIF('6 - Cruiser střední'!C:C,B214)</f>
        <v>0</v>
      </c>
      <c r="H214" s="72">
        <f>COUNTIF('Celkové pořadí'!D:D,'Startovní listina'!B213)</f>
        <v>0</v>
      </c>
      <c r="I214" s="72">
        <f t="shared" si="47"/>
        <v>1</v>
      </c>
      <c r="J214" s="80" t="s">
        <v>77</v>
      </c>
      <c r="L214" s="74" t="str">
        <f t="shared" si="48"/>
        <v>VIKTORIE</v>
      </c>
      <c r="M214" s="74" t="str">
        <f t="shared" si="49"/>
        <v>-</v>
      </c>
    </row>
    <row r="215" spans="1:13" x14ac:dyDescent="0.15">
      <c r="B215" s="30" t="s">
        <v>264</v>
      </c>
      <c r="C215" s="30" t="s">
        <v>112</v>
      </c>
      <c r="D215" s="60">
        <v>6</v>
      </c>
      <c r="E215" s="30" t="str">
        <f>IFERROR(VLOOKUP(B215,'6 - Cruiser střední'!C:C,1,0),"-")</f>
        <v>-</v>
      </c>
      <c r="F215" s="30" t="str">
        <f>IFERROR(VLOOKUP(B215,'Celkové pořadí'!D:D,1,0),"-")</f>
        <v>-</v>
      </c>
      <c r="G215" s="72">
        <f>COUNTIF('6 - Cruiser střední'!C:C,B215)</f>
        <v>0</v>
      </c>
      <c r="H215" s="72">
        <f>COUNTIF('Celkové pořadí'!D:D,'Startovní listina'!B214)</f>
        <v>0</v>
      </c>
      <c r="I215" s="72">
        <f t="shared" si="47"/>
        <v>1</v>
      </c>
      <c r="J215" s="80" t="s">
        <v>123</v>
      </c>
      <c r="L215" s="74" t="str">
        <f t="shared" si="48"/>
        <v>VITA</v>
      </c>
      <c r="M215" s="74" t="str">
        <f t="shared" si="49"/>
        <v>YCCL</v>
      </c>
    </row>
    <row r="216" spans="1:13" x14ac:dyDescent="0.15">
      <c r="B216" s="30" t="s">
        <v>86</v>
      </c>
      <c r="C216" s="30" t="s">
        <v>112</v>
      </c>
      <c r="D216" s="60">
        <v>6</v>
      </c>
      <c r="E216" s="30" t="str">
        <f>IFERROR(VLOOKUP(B216,'6 - Cruiser střední'!C:C,1,0),"-")</f>
        <v>-</v>
      </c>
      <c r="F216" s="30" t="str">
        <f>IFERROR(VLOOKUP(B216,'Celkové pořadí'!D:D,1,0),"-")</f>
        <v>VIVIANNE</v>
      </c>
      <c r="G216" s="72">
        <f>COUNTIF('6 - Cruiser střední'!C:C,B216)</f>
        <v>0</v>
      </c>
      <c r="H216" s="72">
        <f>COUNTIF('Celkové pořadí'!D:D,'Startovní listina'!B215)</f>
        <v>0</v>
      </c>
      <c r="I216" s="72">
        <f t="shared" si="47"/>
        <v>1</v>
      </c>
      <c r="J216" s="80" t="s">
        <v>70</v>
      </c>
      <c r="L216" s="74" t="str">
        <f t="shared" si="48"/>
        <v>VIVIANNE</v>
      </c>
      <c r="M216" s="74" t="str">
        <f t="shared" si="49"/>
        <v>YCKP</v>
      </c>
    </row>
    <row r="217" spans="1:13" x14ac:dyDescent="0.15">
      <c r="B217" s="30" t="s">
        <v>20</v>
      </c>
      <c r="C217" s="30" t="s">
        <v>112</v>
      </c>
      <c r="D217" s="60">
        <v>6</v>
      </c>
      <c r="E217" s="30" t="str">
        <f>IFERROR(VLOOKUP(B217,'6 - Cruiser střední'!C:C,1,0),"-")</f>
        <v>VLČÍ TLAPA</v>
      </c>
      <c r="F217" s="30" t="str">
        <f>IFERROR(VLOOKUP(B217,'Celkové pořadí'!D:D,1,0),"-")</f>
        <v>VLČÍ TLAPA</v>
      </c>
      <c r="G217" s="72">
        <f>COUNTIF('6 - Cruiser střední'!C:C,B217)</f>
        <v>1</v>
      </c>
      <c r="H217" s="72">
        <f>COUNTIF('Celkové pořadí'!D:D,'Startovní listina'!B216)</f>
        <v>1</v>
      </c>
      <c r="I217" s="72">
        <f t="shared" si="47"/>
        <v>1</v>
      </c>
      <c r="J217" s="80" t="s">
        <v>70</v>
      </c>
      <c r="L217" s="74" t="str">
        <f t="shared" si="48"/>
        <v>VLČÍ TLAPA</v>
      </c>
      <c r="M217" s="74" t="str">
        <f t="shared" si="49"/>
        <v>YCKP</v>
      </c>
    </row>
    <row r="218" spans="1:13" x14ac:dyDescent="0.15">
      <c r="A218" s="81"/>
      <c r="B218" s="82"/>
      <c r="C218" s="82"/>
      <c r="D218" s="83"/>
      <c r="E218" s="82"/>
      <c r="F218" s="82"/>
      <c r="G218" s="84"/>
      <c r="H218" s="84"/>
      <c r="I218" s="84"/>
      <c r="J218" s="82"/>
      <c r="K218" s="81"/>
      <c r="L218" s="99" t="str">
        <f t="shared" si="45"/>
        <v/>
      </c>
      <c r="M218" s="99" t="str">
        <f t="shared" si="46"/>
        <v/>
      </c>
    </row>
    <row r="219" spans="1:13" x14ac:dyDescent="0.15">
      <c r="B219" s="30" t="s">
        <v>248</v>
      </c>
      <c r="C219" s="30" t="s">
        <v>8</v>
      </c>
      <c r="D219" s="60">
        <v>7</v>
      </c>
      <c r="E219" s="30" t="str">
        <f>IFERROR(VLOOKUP(B219,'7 - Cruiser těžký'!C:C,1,0),"-")</f>
        <v>-</v>
      </c>
      <c r="F219" s="30" t="str">
        <f>IFERROR(VLOOKUP(B219,'Celkové pořadí'!D:D,1,0),"-")</f>
        <v>-</v>
      </c>
      <c r="G219" s="72">
        <f>COUNTIF('7 - Cruiser těžký'!C:C,B219)</f>
        <v>0</v>
      </c>
      <c r="H219" s="72">
        <f>COUNTIF('Celkové pořadí'!D:D,'Startovní listina'!B219)</f>
        <v>0</v>
      </c>
      <c r="I219" s="72">
        <f t="shared" ref="I219:I250" si="56">COUNTIF(B:B,B219)</f>
        <v>1</v>
      </c>
      <c r="J219" s="80" t="s">
        <v>69</v>
      </c>
      <c r="L219" s="74" t="str">
        <f t="shared" ref="L219:L251" si="57">UPPER(B219)</f>
        <v>AFAIA</v>
      </c>
      <c r="M219" s="74" t="str">
        <f t="shared" ref="M219:M251" si="58">UPPER(J219)</f>
        <v>JKK</v>
      </c>
    </row>
    <row r="220" spans="1:13" x14ac:dyDescent="0.15">
      <c r="B220" s="30" t="s">
        <v>282</v>
      </c>
      <c r="C220" s="30" t="s">
        <v>8</v>
      </c>
      <c r="D220" s="60">
        <v>7</v>
      </c>
      <c r="E220" s="30" t="str">
        <f>IFERROR(VLOOKUP(B220,'7 - Cruiser těžký'!C:C,1,0),"-")</f>
        <v>-</v>
      </c>
      <c r="F220" s="30" t="str">
        <f>IFERROR(VLOOKUP(B220,'Celkové pořadí'!D:D,1,0),"-")</f>
        <v>-</v>
      </c>
      <c r="G220" s="72">
        <f>COUNTIF('7 - Cruiser těžký'!C:C,B220)</f>
        <v>0</v>
      </c>
      <c r="H220" s="72">
        <f>COUNTIF('Celkové pořadí'!D:D,'Startovní listina'!B221)</f>
        <v>0</v>
      </c>
      <c r="I220" s="72">
        <f t="shared" si="56"/>
        <v>1</v>
      </c>
      <c r="J220" s="80" t="s">
        <v>69</v>
      </c>
      <c r="L220" s="74" t="str">
        <f t="shared" si="57"/>
        <v>ALBIN VEGA</v>
      </c>
      <c r="M220" s="74" t="str">
        <f t="shared" si="58"/>
        <v>JKK</v>
      </c>
    </row>
    <row r="221" spans="1:13" x14ac:dyDescent="0.15">
      <c r="B221" s="30" t="s">
        <v>204</v>
      </c>
      <c r="C221" s="30" t="s">
        <v>8</v>
      </c>
      <c r="D221" s="60">
        <v>7</v>
      </c>
      <c r="E221" s="30" t="str">
        <f>IFERROR(VLOOKUP(B221,'7 - Cruiser těžký'!C:C,1,0),"-")</f>
        <v>-</v>
      </c>
      <c r="F221" s="30" t="str">
        <f>IFERROR(VLOOKUP(B221,'Celkové pořadí'!D:D,1,0),"-")</f>
        <v>-</v>
      </c>
      <c r="G221" s="72">
        <f>COUNTIF('7 - Cruiser těžký'!C:C,B221)</f>
        <v>0</v>
      </c>
      <c r="H221" s="72">
        <f>COUNTIF('Celkové pořadí'!D:D,'Startovní listina'!B220)</f>
        <v>0</v>
      </c>
      <c r="I221" s="72">
        <f t="shared" si="56"/>
        <v>1</v>
      </c>
      <c r="J221" s="80" t="s">
        <v>69</v>
      </c>
      <c r="L221" s="74" t="str">
        <f t="shared" si="57"/>
        <v>ALFRÉD</v>
      </c>
      <c r="M221" s="74" t="str">
        <f t="shared" si="58"/>
        <v>JKK</v>
      </c>
    </row>
    <row r="222" spans="1:13" x14ac:dyDescent="0.15">
      <c r="B222" s="30" t="s">
        <v>22</v>
      </c>
      <c r="C222" s="30" t="s">
        <v>8</v>
      </c>
      <c r="D222" s="60">
        <v>7</v>
      </c>
      <c r="E222" s="30" t="str">
        <f>IFERROR(VLOOKUP(B222,'7 - Cruiser těžký'!C:C,1,0),"-")</f>
        <v>-</v>
      </c>
      <c r="F222" s="30" t="str">
        <f>IFERROR(VLOOKUP(B222,'Celkové pořadí'!D:D,1,0),"-")</f>
        <v>-</v>
      </c>
      <c r="G222" s="72">
        <f>COUNTIF('7 - Cruiser těžký'!C:C,B222)</f>
        <v>0</v>
      </c>
      <c r="H222" s="72">
        <f>COUNTIF('Celkové pořadí'!D:D,'Startovní listina'!B222)</f>
        <v>0</v>
      </c>
      <c r="I222" s="72">
        <f t="shared" si="56"/>
        <v>1</v>
      </c>
      <c r="J222" s="80" t="s">
        <v>70</v>
      </c>
      <c r="L222" s="74" t="str">
        <f t="shared" si="57"/>
        <v>ANABELA</v>
      </c>
      <c r="M222" s="74" t="str">
        <f t="shared" si="58"/>
        <v>YCKP</v>
      </c>
    </row>
    <row r="223" spans="1:13" x14ac:dyDescent="0.15">
      <c r="B223" s="30" t="s">
        <v>49</v>
      </c>
      <c r="C223" s="30" t="s">
        <v>8</v>
      </c>
      <c r="D223" s="60">
        <v>7</v>
      </c>
      <c r="E223" s="30" t="str">
        <f>IFERROR(VLOOKUP(B223,'7 - Cruiser těžký'!C:C,1,0),"-")</f>
        <v>-</v>
      </c>
      <c r="F223" s="30" t="str">
        <f>IFERROR(VLOOKUP(B223,'Celkové pořadí'!D:D,1,0),"-")</f>
        <v>-</v>
      </c>
      <c r="G223" s="72">
        <f>COUNTIF('7 - Cruiser těžký'!C:C,B223)</f>
        <v>0</v>
      </c>
      <c r="H223" s="72">
        <f>COUNTIF('Celkové pořadí'!D:D,'Startovní listina'!B223)</f>
        <v>0</v>
      </c>
      <c r="I223" s="72">
        <f t="shared" si="56"/>
        <v>1</v>
      </c>
      <c r="J223" s="80" t="s">
        <v>70</v>
      </c>
      <c r="L223" s="74" t="str">
        <f t="shared" si="57"/>
        <v>ANTINOA</v>
      </c>
      <c r="M223" s="74" t="str">
        <f t="shared" si="58"/>
        <v>YCKP</v>
      </c>
    </row>
    <row r="224" spans="1:13" x14ac:dyDescent="0.15">
      <c r="B224" s="30" t="s">
        <v>257</v>
      </c>
      <c r="C224" s="30" t="s">
        <v>8</v>
      </c>
      <c r="D224" s="60">
        <v>7</v>
      </c>
      <c r="E224" s="30" t="str">
        <f>IFERROR(VLOOKUP(B224,'7 - Cruiser těžký'!C:C,1,0),"-")</f>
        <v>ARZAGA</v>
      </c>
      <c r="F224" s="30" t="str">
        <f>IFERROR(VLOOKUP(B224,'Celkové pořadí'!D:D,1,0),"-")</f>
        <v>ARZAGA</v>
      </c>
      <c r="G224" s="72">
        <f>COUNTIF('7 - Cruiser těžký'!C:C,B224)</f>
        <v>1</v>
      </c>
      <c r="H224" s="72">
        <f>COUNTIF('Celkové pořadí'!D:D,'Startovní listina'!B224)</f>
        <v>1</v>
      </c>
      <c r="I224" s="72">
        <f t="shared" si="56"/>
        <v>1</v>
      </c>
      <c r="J224" s="80" t="s">
        <v>72</v>
      </c>
      <c r="L224" s="74" t="str">
        <f t="shared" si="57"/>
        <v>ARZAGA</v>
      </c>
      <c r="M224" s="74" t="str">
        <f t="shared" si="58"/>
        <v>MODRÁ LODĚNICE</v>
      </c>
    </row>
    <row r="225" spans="2:13" x14ac:dyDescent="0.15">
      <c r="B225" s="30" t="s">
        <v>50</v>
      </c>
      <c r="C225" s="30" t="s">
        <v>8</v>
      </c>
      <c r="D225" s="60">
        <v>7</v>
      </c>
      <c r="E225" s="30" t="str">
        <f>IFERROR(VLOOKUP(B225,'7 - Cruiser těžký'!C:C,1,0),"-")</f>
        <v>-</v>
      </c>
      <c r="F225" s="30" t="str">
        <f>IFERROR(VLOOKUP(B225,'Celkové pořadí'!D:D,1,0),"-")</f>
        <v>-</v>
      </c>
      <c r="G225" s="72">
        <f>COUNTIF('7 - Cruiser těžký'!C:C,B225)</f>
        <v>0</v>
      </c>
      <c r="H225" s="72">
        <f>COUNTIF('Celkové pořadí'!D:D,'Startovní listina'!B225)</f>
        <v>0</v>
      </c>
      <c r="I225" s="72">
        <f t="shared" si="56"/>
        <v>1</v>
      </c>
      <c r="J225" s="80" t="s">
        <v>123</v>
      </c>
      <c r="L225" s="74" t="str">
        <f t="shared" si="57"/>
        <v>ASTARTÉ</v>
      </c>
      <c r="M225" s="74" t="str">
        <f t="shared" si="58"/>
        <v>YCCL</v>
      </c>
    </row>
    <row r="226" spans="2:13" x14ac:dyDescent="0.15">
      <c r="B226" s="30" t="s">
        <v>55</v>
      </c>
      <c r="C226" s="30" t="s">
        <v>8</v>
      </c>
      <c r="D226" s="60">
        <v>7</v>
      </c>
      <c r="E226" s="30" t="str">
        <f>IFERROR(VLOOKUP(B226,'7 - Cruiser těžký'!C:C,1,0),"-")</f>
        <v>ASTON</v>
      </c>
      <c r="F226" s="30" t="str">
        <f>IFERROR(VLOOKUP(B226,'Celkové pořadí'!D:D,1,0),"-")</f>
        <v>-</v>
      </c>
      <c r="G226" s="72">
        <f>COUNTIF('7 - Cruiser těžký'!C:C,B226)</f>
        <v>1</v>
      </c>
      <c r="H226" s="72">
        <f>COUNTIF('Celkové pořadí'!D:D,'Startovní listina'!B226)</f>
        <v>0</v>
      </c>
      <c r="I226" s="72">
        <f t="shared" si="56"/>
        <v>1</v>
      </c>
      <c r="J226" s="80" t="s">
        <v>73</v>
      </c>
      <c r="L226" s="74" t="str">
        <f t="shared" si="57"/>
        <v>ASTON</v>
      </c>
      <c r="M226" s="74" t="str">
        <f t="shared" si="58"/>
        <v>ATLANTIDA</v>
      </c>
    </row>
    <row r="227" spans="2:13" x14ac:dyDescent="0.15">
      <c r="B227" s="30" t="s">
        <v>54</v>
      </c>
      <c r="C227" s="30" t="s">
        <v>8</v>
      </c>
      <c r="D227" s="60">
        <v>7</v>
      </c>
      <c r="E227" s="30" t="str">
        <f>IFERROR(VLOOKUP(B227,'7 - Cruiser těžký'!C:C,1,0),"-")</f>
        <v>-</v>
      </c>
      <c r="F227" s="30" t="str">
        <f>IFERROR(VLOOKUP(B227,'Celkové pořadí'!D:D,1,0),"-")</f>
        <v>-</v>
      </c>
      <c r="G227" s="72">
        <f>COUNTIF('7 - Cruiser těžký'!C:C,B227)</f>
        <v>0</v>
      </c>
      <c r="H227" s="72">
        <f>COUNTIF('Celkové pořadí'!D:D,'Startovní listina'!B227)</f>
        <v>0</v>
      </c>
      <c r="I227" s="72">
        <f t="shared" si="56"/>
        <v>1</v>
      </c>
      <c r="J227" s="80" t="s">
        <v>73</v>
      </c>
      <c r="L227" s="74" t="str">
        <f t="shared" si="57"/>
        <v>ATLANTIS</v>
      </c>
      <c r="M227" s="74" t="str">
        <f t="shared" si="58"/>
        <v>ATLANTIDA</v>
      </c>
    </row>
    <row r="228" spans="2:13" x14ac:dyDescent="0.15">
      <c r="B228" s="30" t="s">
        <v>205</v>
      </c>
      <c r="C228" s="30" t="s">
        <v>8</v>
      </c>
      <c r="D228" s="60">
        <v>7</v>
      </c>
      <c r="E228" s="30" t="str">
        <f>IFERROR(VLOOKUP(B228,'7 - Cruiser těžký'!C:C,1,0),"-")</f>
        <v>CALISTO</v>
      </c>
      <c r="F228" s="30" t="str">
        <f>IFERROR(VLOOKUP(B228,'Celkové pořadí'!D:D,1,0),"-")</f>
        <v>-</v>
      </c>
      <c r="G228" s="72">
        <f>COUNTIF('7 - Cruiser těžký'!C:C,B228)</f>
        <v>1</v>
      </c>
      <c r="H228" s="72">
        <f>COUNTIF('Celkové pořadí'!D:D,'Startovní listina'!#REF!)</f>
        <v>0</v>
      </c>
      <c r="I228" s="72">
        <f t="shared" si="56"/>
        <v>1</v>
      </c>
      <c r="J228" s="80" t="s">
        <v>70</v>
      </c>
      <c r="L228" s="74" t="str">
        <f t="shared" si="57"/>
        <v>CALISTO</v>
      </c>
      <c r="M228" s="74" t="str">
        <f t="shared" si="58"/>
        <v>YCKP</v>
      </c>
    </row>
    <row r="229" spans="2:13" x14ac:dyDescent="0.15">
      <c r="B229" s="164" t="s">
        <v>311</v>
      </c>
      <c r="C229" s="30" t="s">
        <v>8</v>
      </c>
      <c r="D229" s="60">
        <v>7</v>
      </c>
      <c r="E229" s="30" t="str">
        <f>IFERROR(VLOOKUP(B229,'7 - Cruiser těžký'!C:C,1,0),"-")</f>
        <v>CAMEL II</v>
      </c>
      <c r="F229" s="30" t="str">
        <f>IFERROR(VLOOKUP(B229,'Celkové pořadí'!D:D,1,0),"-")</f>
        <v>-</v>
      </c>
      <c r="G229" s="72">
        <f>COUNTIF('7 - Cruiser těžký'!C:C,B229)</f>
        <v>1</v>
      </c>
      <c r="H229" s="72">
        <f>COUNTIF('Celkové pořadí'!D:D,'Startovní listina'!B273)</f>
        <v>0</v>
      </c>
      <c r="I229" s="72">
        <f t="shared" si="56"/>
        <v>1</v>
      </c>
      <c r="J229" s="80" t="s">
        <v>69</v>
      </c>
      <c r="L229" s="74" t="str">
        <f t="shared" si="57"/>
        <v>CAMEL II</v>
      </c>
      <c r="M229" s="74" t="str">
        <f t="shared" si="58"/>
        <v>JKK</v>
      </c>
    </row>
    <row r="230" spans="2:13" x14ac:dyDescent="0.15">
      <c r="B230" s="30" t="s">
        <v>206</v>
      </c>
      <c r="C230" s="30" t="s">
        <v>8</v>
      </c>
      <c r="D230" s="60">
        <v>7</v>
      </c>
      <c r="E230" s="30" t="str">
        <f>IFERROR(VLOOKUP(B230,'7 - Cruiser těžký'!C:C,1,0),"-")</f>
        <v>-</v>
      </c>
      <c r="F230" s="30" t="str">
        <f>IFERROR(VLOOKUP(B230,'Celkové pořadí'!D:D,1,0),"-")</f>
        <v>-</v>
      </c>
      <c r="G230" s="72">
        <f>COUNTIF('7 - Cruiser těžký'!C:C,B230)</f>
        <v>0</v>
      </c>
      <c r="H230" s="72">
        <f>COUNTIF('Celkové pořadí'!D:D,'Startovní listina'!B228)</f>
        <v>0</v>
      </c>
      <c r="I230" s="72">
        <f t="shared" si="56"/>
        <v>1</v>
      </c>
      <c r="J230" s="80" t="s">
        <v>77</v>
      </c>
      <c r="L230" s="74" t="str">
        <f t="shared" si="57"/>
        <v>CARAMELLA</v>
      </c>
      <c r="M230" s="74" t="str">
        <f t="shared" si="58"/>
        <v>-</v>
      </c>
    </row>
    <row r="231" spans="2:13" x14ac:dyDescent="0.15">
      <c r="B231" s="30" t="s">
        <v>237</v>
      </c>
      <c r="C231" s="30" t="s">
        <v>8</v>
      </c>
      <c r="D231" s="60">
        <v>7</v>
      </c>
      <c r="E231" s="30" t="str">
        <f>IFERROR(VLOOKUP(B231,'7 - Cruiser těžký'!C:C,1,0),"-")</f>
        <v>-</v>
      </c>
      <c r="F231" s="30" t="str">
        <f>IFERROR(VLOOKUP(B231,'Celkové pořadí'!D:D,1,0),"-")</f>
        <v>-</v>
      </c>
      <c r="G231" s="72">
        <f>COUNTIF('7 - Cruiser těžký'!C:C,B231)</f>
        <v>0</v>
      </c>
      <c r="H231" s="72">
        <f>COUNTIF('Celkové pořadí'!D:D,'Startovní listina'!B229)</f>
        <v>0</v>
      </c>
      <c r="I231" s="72">
        <f t="shared" si="56"/>
        <v>1</v>
      </c>
      <c r="J231" s="80" t="s">
        <v>77</v>
      </c>
      <c r="L231" s="74" t="str">
        <f t="shared" si="57"/>
        <v>CARAVELLE</v>
      </c>
      <c r="M231" s="74" t="str">
        <f t="shared" si="58"/>
        <v>-</v>
      </c>
    </row>
    <row r="232" spans="2:13" x14ac:dyDescent="0.15">
      <c r="B232" s="30" t="s">
        <v>207</v>
      </c>
      <c r="C232" s="30" t="s">
        <v>8</v>
      </c>
      <c r="D232" s="60">
        <v>7</v>
      </c>
      <c r="E232" s="30" t="str">
        <f>IFERROR(VLOOKUP(B232,'7 - Cruiser těžký'!C:C,1,0),"-")</f>
        <v>-</v>
      </c>
      <c r="F232" s="30" t="str">
        <f>IFERROR(VLOOKUP(B232,'Celkové pořadí'!D:D,1,0),"-")</f>
        <v>-</v>
      </c>
      <c r="G232" s="72">
        <f>COUNTIF('7 - Cruiser těžký'!C:C,B232)</f>
        <v>0</v>
      </c>
      <c r="H232" s="72">
        <f>COUNTIF('Celkové pořadí'!D:D,'Startovní listina'!B230)</f>
        <v>0</v>
      </c>
      <c r="I232" s="72">
        <f t="shared" si="56"/>
        <v>1</v>
      </c>
      <c r="J232" s="80" t="s">
        <v>77</v>
      </c>
      <c r="L232" s="74" t="str">
        <f t="shared" si="57"/>
        <v>CARPE DIEM</v>
      </c>
      <c r="M232" s="74" t="str">
        <f t="shared" si="58"/>
        <v>-</v>
      </c>
    </row>
    <row r="233" spans="2:13" x14ac:dyDescent="0.15">
      <c r="B233" s="30" t="s">
        <v>208</v>
      </c>
      <c r="C233" s="30" t="s">
        <v>8</v>
      </c>
      <c r="D233" s="60">
        <v>7</v>
      </c>
      <c r="E233" s="30" t="str">
        <f>IFERROR(VLOOKUP(B233,'7 - Cruiser těžký'!C:C,1,0),"-")</f>
        <v>-</v>
      </c>
      <c r="F233" s="30" t="str">
        <f>IFERROR(VLOOKUP(B233,'Celkové pořadí'!D:D,1,0),"-")</f>
        <v>-</v>
      </c>
      <c r="G233" s="72">
        <f>COUNTIF('7 - Cruiser těžký'!C:C,B233)</f>
        <v>0</v>
      </c>
      <c r="H233" s="72">
        <f>COUNTIF('Celkové pořadí'!D:D,'Startovní listina'!B231)</f>
        <v>0</v>
      </c>
      <c r="I233" s="72">
        <f t="shared" si="56"/>
        <v>1</v>
      </c>
      <c r="J233" s="80" t="s">
        <v>73</v>
      </c>
      <c r="L233" s="74" t="str">
        <f t="shared" si="57"/>
        <v>CLEA</v>
      </c>
      <c r="M233" s="74" t="str">
        <f t="shared" si="58"/>
        <v>ATLANTIDA</v>
      </c>
    </row>
    <row r="234" spans="2:13" x14ac:dyDescent="0.15">
      <c r="B234" s="30" t="s">
        <v>140</v>
      </c>
      <c r="C234" s="30" t="s">
        <v>8</v>
      </c>
      <c r="D234" s="60">
        <v>7</v>
      </c>
      <c r="E234" s="30" t="str">
        <f>IFERROR(VLOOKUP(B234,'7 - Cruiser těžký'!C:C,1,0),"-")</f>
        <v>-</v>
      </c>
      <c r="F234" s="30" t="str">
        <f>IFERROR(VLOOKUP(B234,'Celkové pořadí'!D:D,1,0),"-")</f>
        <v>-</v>
      </c>
      <c r="G234" s="72">
        <f>COUNTIF('7 - Cruiser těžký'!C:C,B234)</f>
        <v>0</v>
      </c>
      <c r="H234" s="72">
        <f>COUNTIF('Celkové pořadí'!D:D,'Startovní listina'!B232)</f>
        <v>0</v>
      </c>
      <c r="I234" s="72">
        <f t="shared" si="56"/>
        <v>1</v>
      </c>
      <c r="J234" s="80" t="s">
        <v>72</v>
      </c>
      <c r="L234" s="74" t="str">
        <f t="shared" si="57"/>
        <v>COLUMBIA</v>
      </c>
      <c r="M234" s="74" t="str">
        <f t="shared" si="58"/>
        <v>MODRÁ LODĚNICE</v>
      </c>
    </row>
    <row r="235" spans="2:13" x14ac:dyDescent="0.15">
      <c r="B235" s="30" t="s">
        <v>266</v>
      </c>
      <c r="C235" s="30" t="s">
        <v>8</v>
      </c>
      <c r="D235" s="60">
        <v>7</v>
      </c>
      <c r="E235" s="30" t="str">
        <f>IFERROR(VLOOKUP(B235,'7 - Cruiser těžký'!C:C,1,0),"-")</f>
        <v>CRIN BLANC</v>
      </c>
      <c r="F235" s="30" t="str">
        <f>IFERROR(VLOOKUP(B235,'Celkové pořadí'!D:D,1,0),"-")</f>
        <v>CRIN BLANC</v>
      </c>
      <c r="G235" s="72">
        <f>COUNTIF('7 - Cruiser těžký'!C:C,B235)</f>
        <v>1</v>
      </c>
      <c r="H235" s="72">
        <f>COUNTIF('Celkové pořadí'!D:D,'Startovní listina'!B233)</f>
        <v>0</v>
      </c>
      <c r="I235" s="72">
        <f t="shared" si="56"/>
        <v>1</v>
      </c>
      <c r="J235" s="80" t="s">
        <v>123</v>
      </c>
      <c r="L235" s="74" t="str">
        <f t="shared" si="57"/>
        <v>CRIN BLANC</v>
      </c>
      <c r="M235" s="74" t="str">
        <f t="shared" si="58"/>
        <v>YCCL</v>
      </c>
    </row>
    <row r="236" spans="2:13" x14ac:dyDescent="0.15">
      <c r="B236" s="30" t="s">
        <v>209</v>
      </c>
      <c r="C236" s="30" t="s">
        <v>8</v>
      </c>
      <c r="D236" s="60">
        <v>7</v>
      </c>
      <c r="E236" s="30" t="str">
        <f>IFERROR(VLOOKUP(B236,'7 - Cruiser těžký'!C:C,1,0),"-")</f>
        <v>-</v>
      </c>
      <c r="F236" s="30" t="str">
        <f>IFERROR(VLOOKUP(B236,'Celkové pořadí'!D:D,1,0),"-")</f>
        <v>-</v>
      </c>
      <c r="G236" s="72">
        <f>COUNTIF('7 - Cruiser těžký'!C:C,B236)</f>
        <v>0</v>
      </c>
      <c r="H236" s="72">
        <f>COUNTIF('Celkové pořadí'!D:D,'Startovní listina'!B234)</f>
        <v>0</v>
      </c>
      <c r="I236" s="72">
        <f t="shared" si="56"/>
        <v>1</v>
      </c>
      <c r="J236" s="80" t="s">
        <v>77</v>
      </c>
      <c r="L236" s="74" t="str">
        <f t="shared" si="57"/>
        <v>DON ELLIOT</v>
      </c>
      <c r="M236" s="74" t="str">
        <f t="shared" si="58"/>
        <v>-</v>
      </c>
    </row>
    <row r="237" spans="2:13" x14ac:dyDescent="0.15">
      <c r="B237" s="30" t="s">
        <v>210</v>
      </c>
      <c r="C237" s="30" t="s">
        <v>8</v>
      </c>
      <c r="D237" s="60">
        <v>7</v>
      </c>
      <c r="E237" s="30" t="str">
        <f>IFERROR(VLOOKUP(B237,'7 - Cruiser těžký'!C:C,1,0),"-")</f>
        <v>-</v>
      </c>
      <c r="F237" s="30" t="str">
        <f>IFERROR(VLOOKUP(B237,'Celkové pořadí'!D:D,1,0),"-")</f>
        <v>-</v>
      </c>
      <c r="G237" s="72">
        <f>COUNTIF('7 - Cruiser těžký'!C:C,B237)</f>
        <v>0</v>
      </c>
      <c r="H237" s="72">
        <f>COUNTIF('Celkové pořadí'!D:D,'Startovní listina'!B235)</f>
        <v>1</v>
      </c>
      <c r="I237" s="72">
        <f t="shared" si="56"/>
        <v>1</v>
      </c>
      <c r="J237" s="80" t="s">
        <v>77</v>
      </c>
      <c r="L237" s="74" t="str">
        <f t="shared" si="57"/>
        <v>EL NINO</v>
      </c>
      <c r="M237" s="74" t="str">
        <f t="shared" si="58"/>
        <v>-</v>
      </c>
    </row>
    <row r="238" spans="2:13" x14ac:dyDescent="0.15">
      <c r="B238" s="30" t="s">
        <v>211</v>
      </c>
      <c r="C238" s="30" t="s">
        <v>8</v>
      </c>
      <c r="D238" s="60">
        <v>7</v>
      </c>
      <c r="E238" s="30" t="str">
        <f>IFERROR(VLOOKUP(B238,'7 - Cruiser těžký'!C:C,1,0),"-")</f>
        <v>ESSET II.</v>
      </c>
      <c r="F238" s="30" t="str">
        <f>IFERROR(VLOOKUP(B238,'Celkové pořadí'!D:D,1,0),"-")</f>
        <v>ESSET II.</v>
      </c>
      <c r="G238" s="72">
        <f>COUNTIF('7 - Cruiser těžký'!C:C,B238)</f>
        <v>1</v>
      </c>
      <c r="H238" s="72">
        <f>COUNTIF('Celkové pořadí'!D:D,'Startovní listina'!B236)</f>
        <v>0</v>
      </c>
      <c r="I238" s="72">
        <f t="shared" si="56"/>
        <v>1</v>
      </c>
      <c r="J238" s="80" t="s">
        <v>142</v>
      </c>
      <c r="L238" s="74" t="str">
        <f t="shared" si="57"/>
        <v>ESSET II.</v>
      </c>
      <c r="M238" s="74" t="str">
        <f t="shared" si="58"/>
        <v>STARÁ PLAVBA</v>
      </c>
    </row>
    <row r="239" spans="2:13" x14ac:dyDescent="0.15">
      <c r="B239" s="30" t="s">
        <v>212</v>
      </c>
      <c r="C239" s="30" t="s">
        <v>8</v>
      </c>
      <c r="D239" s="60">
        <v>7</v>
      </c>
      <c r="E239" s="30" t="str">
        <f>IFERROR(VLOOKUP(B239,'7 - Cruiser těžký'!C:C,1,0),"-")</f>
        <v>-</v>
      </c>
      <c r="F239" s="30" t="str">
        <f>IFERROR(VLOOKUP(B239,'Celkové pořadí'!D:D,1,0),"-")</f>
        <v>-</v>
      </c>
      <c r="G239" s="72">
        <f>COUNTIF('7 - Cruiser těžký'!C:C,B239)</f>
        <v>0</v>
      </c>
      <c r="H239" s="72">
        <f>COUNTIF('Celkové pořadí'!D:D,'Startovní listina'!B237)</f>
        <v>0</v>
      </c>
      <c r="I239" s="72">
        <f t="shared" si="56"/>
        <v>1</v>
      </c>
      <c r="J239" s="80" t="s">
        <v>77</v>
      </c>
      <c r="L239" s="74" t="str">
        <f t="shared" si="57"/>
        <v>FOR SAIL</v>
      </c>
      <c r="M239" s="74" t="str">
        <f t="shared" si="58"/>
        <v>-</v>
      </c>
    </row>
    <row r="240" spans="2:13" x14ac:dyDescent="0.15">
      <c r="B240" s="30" t="s">
        <v>213</v>
      </c>
      <c r="C240" s="30" t="s">
        <v>8</v>
      </c>
      <c r="D240" s="60">
        <v>7</v>
      </c>
      <c r="E240" s="30" t="str">
        <f>IFERROR(VLOOKUP(B240,'7 - Cruiser těžký'!C:C,1,0),"-")</f>
        <v>-</v>
      </c>
      <c r="F240" s="30" t="str">
        <f>IFERROR(VLOOKUP(B240,'Celkové pořadí'!D:D,1,0),"-")</f>
        <v>-</v>
      </c>
      <c r="G240" s="72">
        <f>COUNTIF('7 - Cruiser těžký'!C:C,B240)</f>
        <v>0</v>
      </c>
      <c r="H240" s="72">
        <f>COUNTIF('Celkové pořadí'!D:D,'Startovní listina'!B238)</f>
        <v>1</v>
      </c>
      <c r="I240" s="72">
        <f t="shared" si="56"/>
        <v>1</v>
      </c>
      <c r="J240" s="80" t="s">
        <v>123</v>
      </c>
      <c r="L240" s="74" t="str">
        <f t="shared" si="57"/>
        <v>GERONIMO</v>
      </c>
      <c r="M240" s="74" t="str">
        <f t="shared" si="58"/>
        <v>YCCL</v>
      </c>
    </row>
    <row r="241" spans="2:13" x14ac:dyDescent="0.15">
      <c r="B241" s="30" t="s">
        <v>265</v>
      </c>
      <c r="C241" s="30" t="s">
        <v>8</v>
      </c>
      <c r="D241" s="60">
        <v>7</v>
      </c>
      <c r="E241" s="30" t="str">
        <f>IFERROR(VLOOKUP(B241,'7 - Cruiser těžký'!C:C,1,0),"-")</f>
        <v>GLORIA</v>
      </c>
      <c r="F241" s="30" t="str">
        <f>IFERROR(VLOOKUP(B241,'Celkové pořadí'!D:D,1,0),"-")</f>
        <v>GLORIA</v>
      </c>
      <c r="G241" s="72">
        <f>COUNTIF('7 - Cruiser těžký'!C:C,B241)</f>
        <v>1</v>
      </c>
      <c r="H241" s="72">
        <f>COUNTIF('Celkové pořadí'!D:D,'Startovní listina'!B239)</f>
        <v>0</v>
      </c>
      <c r="I241" s="72">
        <f t="shared" si="56"/>
        <v>1</v>
      </c>
      <c r="J241" s="80" t="s">
        <v>123</v>
      </c>
      <c r="L241" s="74" t="str">
        <f t="shared" si="57"/>
        <v>GLORIA</v>
      </c>
      <c r="M241" s="74" t="str">
        <f t="shared" si="58"/>
        <v>YCCL</v>
      </c>
    </row>
    <row r="242" spans="2:13" x14ac:dyDescent="0.15">
      <c r="B242" s="30" t="s">
        <v>141</v>
      </c>
      <c r="C242" s="30" t="s">
        <v>8</v>
      </c>
      <c r="D242" s="60">
        <v>7</v>
      </c>
      <c r="E242" s="30" t="str">
        <f>IFERROR(VLOOKUP(B242,'7 - Cruiser těžký'!C:C,1,0),"-")</f>
        <v>-</v>
      </c>
      <c r="F242" s="30" t="str">
        <f>IFERROR(VLOOKUP(B242,'Celkové pořadí'!D:D,1,0),"-")</f>
        <v>-</v>
      </c>
      <c r="G242" s="72">
        <f>COUNTIF('7 - Cruiser těžký'!C:C,B242)</f>
        <v>0</v>
      </c>
      <c r="H242" s="72">
        <f>COUNTIF('Celkové pořadí'!D:D,'Startovní listina'!B240)</f>
        <v>0</v>
      </c>
      <c r="I242" s="72">
        <f t="shared" si="56"/>
        <v>1</v>
      </c>
      <c r="J242" s="80" t="s">
        <v>142</v>
      </c>
      <c r="L242" s="74" t="str">
        <f t="shared" si="57"/>
        <v>GRACE</v>
      </c>
      <c r="M242" s="74" t="str">
        <f t="shared" si="58"/>
        <v>STARÁ PLAVBA</v>
      </c>
    </row>
    <row r="243" spans="2:13" x14ac:dyDescent="0.15">
      <c r="B243" s="30" t="s">
        <v>56</v>
      </c>
      <c r="C243" s="30" t="s">
        <v>8</v>
      </c>
      <c r="D243" s="60">
        <v>7</v>
      </c>
      <c r="E243" s="30" t="str">
        <f>IFERROR(VLOOKUP(B243,'7 - Cruiser těžký'!C:C,1,0),"-")</f>
        <v>HAI AU</v>
      </c>
      <c r="F243" s="30" t="str">
        <f>IFERROR(VLOOKUP(B243,'Celkové pořadí'!D:D,1,0),"-")</f>
        <v>HAI AU</v>
      </c>
      <c r="G243" s="72">
        <f>COUNTIF('7 - Cruiser těžký'!C:C,B243)</f>
        <v>1</v>
      </c>
      <c r="H243" s="72">
        <f>COUNTIF('Celkové pořadí'!D:D,'Startovní listina'!B241)</f>
        <v>1</v>
      </c>
      <c r="I243" s="72">
        <f t="shared" si="56"/>
        <v>1</v>
      </c>
      <c r="J243" s="80" t="s">
        <v>72</v>
      </c>
      <c r="L243" s="74" t="str">
        <f t="shared" si="57"/>
        <v>HAI AU</v>
      </c>
      <c r="M243" s="74" t="str">
        <f t="shared" si="58"/>
        <v>MODRÁ LODĚNICE</v>
      </c>
    </row>
    <row r="244" spans="2:13" x14ac:dyDescent="0.15">
      <c r="B244" s="30" t="s">
        <v>136</v>
      </c>
      <c r="C244" s="30" t="s">
        <v>8</v>
      </c>
      <c r="D244" s="60">
        <v>7</v>
      </c>
      <c r="E244" s="30" t="str">
        <f>IFERROR(VLOOKUP(B244,'7 - Cruiser těžký'!C:C,1,0),"-")</f>
        <v>HOLIDAY</v>
      </c>
      <c r="F244" s="30" t="str">
        <f>IFERROR(VLOOKUP(B244,'Celkové pořadí'!D:D,1,0),"-")</f>
        <v>HOLIDAY</v>
      </c>
      <c r="G244" s="72">
        <f>COUNTIF('7 - Cruiser těžký'!C:C,B244)</f>
        <v>1</v>
      </c>
      <c r="H244" s="72">
        <f>COUNTIF('Celkové pořadí'!D:D,'Startovní listina'!B242)</f>
        <v>0</v>
      </c>
      <c r="I244" s="72">
        <f t="shared" si="56"/>
        <v>1</v>
      </c>
      <c r="J244" s="80" t="s">
        <v>72</v>
      </c>
      <c r="L244" s="74" t="str">
        <f t="shared" si="57"/>
        <v>HOLIDAY</v>
      </c>
      <c r="M244" s="74" t="str">
        <f t="shared" si="58"/>
        <v>MODRÁ LODĚNICE</v>
      </c>
    </row>
    <row r="245" spans="2:13" x14ac:dyDescent="0.15">
      <c r="B245" s="30" t="s">
        <v>285</v>
      </c>
      <c r="C245" s="30" t="s">
        <v>8</v>
      </c>
      <c r="D245" s="60">
        <v>7</v>
      </c>
      <c r="E245" s="30" t="str">
        <f>IFERROR(VLOOKUP(B245,'7 - Cruiser těžký'!C:C,1,0),"-")</f>
        <v>JANE</v>
      </c>
      <c r="F245" s="30" t="str">
        <f>IFERROR(VLOOKUP(B245,'Celkové pořadí'!D:D,1,0),"-")</f>
        <v>JANE</v>
      </c>
      <c r="G245" s="72">
        <f>COUNTIF('7 - Cruiser těžký'!C:C,B245)</f>
        <v>1</v>
      </c>
      <c r="H245" s="72">
        <f>COUNTIF('Celkové pořadí'!D:D,'Startovní listina'!B243)</f>
        <v>1</v>
      </c>
      <c r="I245" s="72">
        <f t="shared" si="56"/>
        <v>1</v>
      </c>
      <c r="J245" s="80" t="s">
        <v>72</v>
      </c>
      <c r="L245" s="74" t="str">
        <f t="shared" si="57"/>
        <v>JANE</v>
      </c>
      <c r="M245" s="74" t="str">
        <f t="shared" si="58"/>
        <v>MODRÁ LODĚNICE</v>
      </c>
    </row>
    <row r="246" spans="2:13" x14ac:dyDescent="0.15">
      <c r="B246" s="30" t="s">
        <v>196</v>
      </c>
      <c r="C246" s="30" t="s">
        <v>8</v>
      </c>
      <c r="D246" s="60">
        <v>7</v>
      </c>
      <c r="E246" s="30" t="str">
        <f>IFERROR(VLOOKUP(B246,'7 - Cruiser těžký'!C:C,1,0),"-")</f>
        <v>JANOSCH</v>
      </c>
      <c r="F246" s="30" t="str">
        <f>IFERROR(VLOOKUP(B246,'Celkové pořadí'!D:D,1,0),"-")</f>
        <v>JANOSCH</v>
      </c>
      <c r="G246" s="72">
        <f>COUNTIF('7 - Cruiser těžký'!C:C,B246)</f>
        <v>1</v>
      </c>
      <c r="H246" s="72">
        <f>COUNTIF('Celkové pořadí'!D:D,'Startovní listina'!B244)</f>
        <v>1</v>
      </c>
      <c r="I246" s="72">
        <f t="shared" si="56"/>
        <v>1</v>
      </c>
      <c r="J246" s="80" t="s">
        <v>77</v>
      </c>
      <c r="L246" s="74" t="str">
        <f t="shared" si="57"/>
        <v>JANOSCH</v>
      </c>
      <c r="M246" s="74" t="str">
        <f t="shared" si="58"/>
        <v>-</v>
      </c>
    </row>
    <row r="247" spans="2:13" x14ac:dyDescent="0.15">
      <c r="B247" s="30" t="s">
        <v>349</v>
      </c>
      <c r="C247" s="30" t="s">
        <v>8</v>
      </c>
      <c r="D247" s="60">
        <v>7</v>
      </c>
      <c r="E247" s="30" t="str">
        <f>IFERROR(VLOOKUP(B247,'7 - Cruiser těžký'!C:C,1,0),"-")</f>
        <v>KALOBA</v>
      </c>
      <c r="F247" s="30" t="str">
        <f>IFERROR(VLOOKUP(B247,'Celkové pořadí'!D:D,1,0),"-")</f>
        <v>KALOBA</v>
      </c>
      <c r="G247" s="72">
        <f>COUNTIF('7 - Cruiser těžký'!C:C,B247)</f>
        <v>1</v>
      </c>
      <c r="H247" s="72">
        <f>COUNTIF('Celkové pořadí'!D:D,'Startovní listina'!B245)</f>
        <v>1</v>
      </c>
      <c r="I247" s="72">
        <f t="shared" si="56"/>
        <v>1</v>
      </c>
      <c r="J247" s="80" t="s">
        <v>72</v>
      </c>
      <c r="L247" s="74" t="str">
        <f t="shared" ref="L247" si="59">UPPER(B247)</f>
        <v>KALOBA</v>
      </c>
      <c r="M247" s="74" t="str">
        <f t="shared" ref="M247" si="60">UPPER(J247)</f>
        <v>MODRÁ LODĚNICE</v>
      </c>
    </row>
    <row r="248" spans="2:13" x14ac:dyDescent="0.15">
      <c r="B248" s="30" t="s">
        <v>287</v>
      </c>
      <c r="C248" s="30" t="s">
        <v>8</v>
      </c>
      <c r="D248" s="60">
        <v>7</v>
      </c>
      <c r="E248" s="30" t="str">
        <f>IFERROR(VLOOKUP(B248,'7 - Cruiser těžký'!C:C,1,0),"-")</f>
        <v>KIAORA</v>
      </c>
      <c r="F248" s="30" t="str">
        <f>IFERROR(VLOOKUP(B248,'Celkové pořadí'!D:D,1,0),"-")</f>
        <v>KIAORA</v>
      </c>
      <c r="G248" s="72">
        <f>COUNTIF('7 - Cruiser těžký'!C:C,B248)</f>
        <v>1</v>
      </c>
      <c r="H248" s="72">
        <f>COUNTIF('Celkové pořadí'!D:D,'Startovní listina'!B245)</f>
        <v>1</v>
      </c>
      <c r="I248" s="72">
        <f t="shared" si="56"/>
        <v>1</v>
      </c>
      <c r="J248" s="80" t="s">
        <v>288</v>
      </c>
      <c r="L248" s="74" t="str">
        <f t="shared" si="57"/>
        <v>KIAORA</v>
      </c>
      <c r="M248" s="74" t="str">
        <f t="shared" si="58"/>
        <v>MALÁ SLADOVÁŘSKÁ</v>
      </c>
    </row>
    <row r="249" spans="2:13" x14ac:dyDescent="0.15">
      <c r="B249" s="30" t="s">
        <v>80</v>
      </c>
      <c r="C249" s="30" t="s">
        <v>8</v>
      </c>
      <c r="D249" s="60">
        <v>7</v>
      </c>
      <c r="E249" s="30" t="str">
        <f>IFERROR(VLOOKUP(B249,'7 - Cruiser těžký'!C:C,1,0),"-")</f>
        <v>-</v>
      </c>
      <c r="F249" s="30" t="str">
        <f>IFERROR(VLOOKUP(B249,'Celkové pořadí'!D:D,1,0),"-")</f>
        <v>-</v>
      </c>
      <c r="G249" s="72">
        <f>COUNTIF('7 - Cruiser těžký'!C:C,B249)</f>
        <v>0</v>
      </c>
      <c r="H249" s="72">
        <f>COUNTIF('Celkové pořadí'!D:D,'Startovní listina'!B246)</f>
        <v>1</v>
      </c>
      <c r="I249" s="72">
        <f t="shared" si="56"/>
        <v>1</v>
      </c>
      <c r="J249" s="80" t="s">
        <v>124</v>
      </c>
      <c r="L249" s="74" t="str">
        <f t="shared" si="57"/>
        <v>LADY KATE</v>
      </c>
      <c r="M249" s="74" t="str">
        <f t="shared" si="58"/>
        <v>ALL BLACK</v>
      </c>
    </row>
    <row r="250" spans="2:13" x14ac:dyDescent="0.15">
      <c r="B250" s="164" t="s">
        <v>302</v>
      </c>
      <c r="C250" s="30" t="s">
        <v>8</v>
      </c>
      <c r="D250" s="60">
        <v>7</v>
      </c>
      <c r="E250" s="30" t="str">
        <f>IFERROR(VLOOKUP(B250,'7 - Cruiser těžký'!C:C,1,0),"-")</f>
        <v>-</v>
      </c>
      <c r="F250" s="30" t="str">
        <f>IFERROR(VLOOKUP(B250,'Celkové pořadí'!D:D,1,0),"-")</f>
        <v>-</v>
      </c>
      <c r="G250" s="72">
        <f>COUNTIF('7 - Cruiser těžký'!C:C,B250)</f>
        <v>0</v>
      </c>
      <c r="H250" s="72">
        <f>COUNTIF('Celkové pořadí'!D:D,'Startovní listina'!B272)</f>
        <v>0</v>
      </c>
      <c r="I250" s="72">
        <f t="shared" si="56"/>
        <v>1</v>
      </c>
      <c r="J250" s="80" t="s">
        <v>301</v>
      </c>
      <c r="L250" s="74" t="str">
        <f t="shared" si="57"/>
        <v>LAZY JACK</v>
      </c>
      <c r="M250" s="74" t="str">
        <f t="shared" si="58"/>
        <v>ATLANDIDA</v>
      </c>
    </row>
    <row r="251" spans="2:13" x14ac:dyDescent="0.15">
      <c r="B251" s="30" t="s">
        <v>228</v>
      </c>
      <c r="C251" s="30" t="s">
        <v>8</v>
      </c>
      <c r="D251" s="60">
        <v>7</v>
      </c>
      <c r="E251" s="30" t="str">
        <f>IFERROR(VLOOKUP(B251,'7 - Cruiser těžký'!C:C,1,0),"-")</f>
        <v>-</v>
      </c>
      <c r="F251" s="30" t="str">
        <f>IFERROR(VLOOKUP(B251,'Celkové pořadí'!D:D,1,0),"-")</f>
        <v>-</v>
      </c>
      <c r="G251" s="72">
        <f>COUNTIF('7 - Cruiser těžký'!C:C,B251)</f>
        <v>0</v>
      </c>
      <c r="H251" s="72">
        <f>COUNTIF('Celkové pořadí'!D:D,'Startovní listina'!B248)</f>
        <v>1</v>
      </c>
      <c r="I251" s="72">
        <f t="shared" ref="I251:I277" si="61">COUNTIF(B:B,B251)</f>
        <v>1</v>
      </c>
      <c r="J251" s="80" t="s">
        <v>77</v>
      </c>
      <c r="L251" s="74" t="str">
        <f t="shared" si="57"/>
        <v>LEGENDE</v>
      </c>
      <c r="M251" s="74" t="str">
        <f t="shared" si="58"/>
        <v>-</v>
      </c>
    </row>
    <row r="252" spans="2:13" x14ac:dyDescent="0.15">
      <c r="B252" s="30" t="s">
        <v>214</v>
      </c>
      <c r="C252" s="30" t="s">
        <v>8</v>
      </c>
      <c r="D252" s="60">
        <v>7</v>
      </c>
      <c r="E252" s="30" t="str">
        <f>IFERROR(VLOOKUP(B252,'7 - Cruiser těžký'!C:C,1,0),"-")</f>
        <v>-</v>
      </c>
      <c r="F252" s="30" t="str">
        <f>IFERROR(VLOOKUP(B252,'Celkové pořadí'!D:D,1,0),"-")</f>
        <v>-</v>
      </c>
      <c r="G252" s="72">
        <f>COUNTIF('7 - Cruiser těžký'!C:C,B252)</f>
        <v>0</v>
      </c>
      <c r="H252" s="72">
        <f>COUNTIF('Celkové pořadí'!D:D,'Startovní listina'!B249)</f>
        <v>0</v>
      </c>
      <c r="I252" s="72">
        <f t="shared" si="61"/>
        <v>1</v>
      </c>
      <c r="J252" s="80" t="s">
        <v>77</v>
      </c>
      <c r="L252" s="74" t="str">
        <f t="shared" ref="L252:L277" si="62">UPPER(B252)</f>
        <v>LEVIATHAN II.</v>
      </c>
      <c r="M252" s="74" t="str">
        <f t="shared" ref="M252:M277" si="63">UPPER(J252)</f>
        <v>-</v>
      </c>
    </row>
    <row r="253" spans="2:13" x14ac:dyDescent="0.15">
      <c r="B253" s="30" t="s">
        <v>38</v>
      </c>
      <c r="C253" s="30" t="s">
        <v>8</v>
      </c>
      <c r="D253" s="60">
        <v>7</v>
      </c>
      <c r="E253" s="30" t="str">
        <f>IFERROR(VLOOKUP(B253,'7 - Cruiser těžký'!C:C,1,0),"-")</f>
        <v>LILITA</v>
      </c>
      <c r="F253" s="30" t="str">
        <f>IFERROR(VLOOKUP(B253,'Celkové pořadí'!D:D,1,0),"-")</f>
        <v>-</v>
      </c>
      <c r="G253" s="72">
        <f>COUNTIF('7 - Cruiser těžký'!C:C,B253)</f>
        <v>1</v>
      </c>
      <c r="H253" s="72">
        <f>COUNTIF('Celkové pořadí'!D:D,'Startovní listina'!B250)</f>
        <v>0</v>
      </c>
      <c r="I253" s="72">
        <f t="shared" si="61"/>
        <v>1</v>
      </c>
      <c r="J253" s="80" t="s">
        <v>77</v>
      </c>
      <c r="L253" s="74" t="str">
        <f t="shared" si="62"/>
        <v>LILITA</v>
      </c>
      <c r="M253" s="74" t="str">
        <f t="shared" si="63"/>
        <v>-</v>
      </c>
    </row>
    <row r="254" spans="2:13" x14ac:dyDescent="0.15">
      <c r="B254" s="30" t="s">
        <v>243</v>
      </c>
      <c r="C254" s="30" t="s">
        <v>8</v>
      </c>
      <c r="D254" s="60">
        <v>7</v>
      </c>
      <c r="E254" s="30" t="str">
        <f>IFERROR(VLOOKUP(B254,'7 - Cruiser těžký'!C:C,1,0),"-")</f>
        <v>-</v>
      </c>
      <c r="F254" s="30" t="str">
        <f>IFERROR(VLOOKUP(B254,'Celkové pořadí'!D:D,1,0),"-")</f>
        <v>-</v>
      </c>
      <c r="G254" s="72">
        <f>COUNTIF('7 - Cruiser těžký'!C:C,B254)</f>
        <v>0</v>
      </c>
      <c r="H254" s="72">
        <f>COUNTIF('Celkové pořadí'!D:D,'Startovní listina'!B251)</f>
        <v>0</v>
      </c>
      <c r="I254" s="72">
        <f t="shared" si="61"/>
        <v>1</v>
      </c>
      <c r="J254" s="80" t="s">
        <v>70</v>
      </c>
      <c r="L254" s="74" t="str">
        <f t="shared" si="62"/>
        <v>MARCO POLO</v>
      </c>
      <c r="M254" s="74" t="str">
        <f t="shared" si="63"/>
        <v>YCKP</v>
      </c>
    </row>
    <row r="255" spans="2:13" x14ac:dyDescent="0.15">
      <c r="B255" s="30" t="s">
        <v>215</v>
      </c>
      <c r="C255" s="30" t="s">
        <v>8</v>
      </c>
      <c r="D255" s="60">
        <v>7</v>
      </c>
      <c r="E255" s="30" t="str">
        <f>IFERROR(VLOOKUP(B255,'7 - Cruiser těžký'!C:C,1,0),"-")</f>
        <v>MARLIGOLD</v>
      </c>
      <c r="F255" s="30" t="str">
        <f>IFERROR(VLOOKUP(B255,'Celkové pořadí'!D:D,1,0),"-")</f>
        <v>MARLIGOLD</v>
      </c>
      <c r="G255" s="72">
        <f>COUNTIF('7 - Cruiser těžký'!C:C,B255)</f>
        <v>1</v>
      </c>
      <c r="H255" s="72">
        <f>COUNTIF('Celkové pořadí'!D:D,'Startovní listina'!B252)</f>
        <v>0</v>
      </c>
      <c r="I255" s="72">
        <f t="shared" si="61"/>
        <v>1</v>
      </c>
      <c r="J255" s="80" t="s">
        <v>77</v>
      </c>
      <c r="L255" s="74" t="str">
        <f t="shared" si="62"/>
        <v>MARLIGOLD</v>
      </c>
      <c r="M255" s="74" t="str">
        <f t="shared" si="63"/>
        <v>-</v>
      </c>
    </row>
    <row r="256" spans="2:13" x14ac:dyDescent="0.15">
      <c r="B256" s="30" t="s">
        <v>137</v>
      </c>
      <c r="C256" s="30" t="s">
        <v>8</v>
      </c>
      <c r="D256" s="60">
        <v>7</v>
      </c>
      <c r="E256" s="30" t="str">
        <f>IFERROR(VLOOKUP(B256,'7 - Cruiser těžký'!C:C,1,0),"-")</f>
        <v>MARS</v>
      </c>
      <c r="F256" s="30" t="str">
        <f>IFERROR(VLOOKUP(B256,'Celkové pořadí'!D:D,1,0),"-")</f>
        <v>MARS</v>
      </c>
      <c r="G256" s="72">
        <f>COUNTIF('7 - Cruiser těžký'!C:C,B256)</f>
        <v>1</v>
      </c>
      <c r="H256" s="72">
        <f>COUNTIF('Celkové pořadí'!D:D,'Startovní listina'!B253)</f>
        <v>0</v>
      </c>
      <c r="I256" s="72">
        <f t="shared" si="61"/>
        <v>1</v>
      </c>
      <c r="J256" s="80" t="s">
        <v>73</v>
      </c>
      <c r="L256" s="74" t="str">
        <f t="shared" si="62"/>
        <v>MARS</v>
      </c>
      <c r="M256" s="74" t="str">
        <f t="shared" si="63"/>
        <v>ATLANTIDA</v>
      </c>
    </row>
    <row r="257" spans="1:13" x14ac:dyDescent="0.15">
      <c r="B257" s="30" t="s">
        <v>322</v>
      </c>
      <c r="C257" s="30" t="s">
        <v>8</v>
      </c>
      <c r="D257" s="60">
        <v>7</v>
      </c>
      <c r="E257" s="30" t="str">
        <f>IFERROR(VLOOKUP(B257,'7 - Cruiser těžký'!C:C,1,0),"-")</f>
        <v>-</v>
      </c>
      <c r="F257" s="30" t="str">
        <f>IFERROR(VLOOKUP(B257,'Celkové pořadí'!D:D,1,0),"-")</f>
        <v>-</v>
      </c>
      <c r="G257" s="72">
        <f>COUNTIF('7 - Cruiser těžký'!C:C,B257)</f>
        <v>0</v>
      </c>
      <c r="H257" s="72">
        <f>COUNTIF('Celkové pořadí'!D:D,'Startovní listina'!B276)</f>
        <v>1</v>
      </c>
      <c r="I257" s="72">
        <f t="shared" si="61"/>
        <v>1</v>
      </c>
      <c r="J257" s="80" t="s">
        <v>70</v>
      </c>
      <c r="L257" s="74" t="str">
        <f t="shared" si="62"/>
        <v>MIXAM 3</v>
      </c>
      <c r="M257" s="74" t="str">
        <f t="shared" si="63"/>
        <v>YCKP</v>
      </c>
    </row>
    <row r="258" spans="1:13" x14ac:dyDescent="0.15">
      <c r="B258" s="30" t="s">
        <v>138</v>
      </c>
      <c r="C258" s="30" t="s">
        <v>8</v>
      </c>
      <c r="D258" s="60">
        <v>7</v>
      </c>
      <c r="E258" s="30" t="str">
        <f>IFERROR(VLOOKUP(B258,'7 - Cruiser těžký'!C:C,1,0),"-")</f>
        <v>-</v>
      </c>
      <c r="F258" s="30" t="str">
        <f>IFERROR(VLOOKUP(B258,'Celkové pořadí'!D:D,1,0),"-")</f>
        <v>-</v>
      </c>
      <c r="G258" s="72">
        <f>COUNTIF('7 - Cruiser těžký'!C:C,B258)</f>
        <v>0</v>
      </c>
      <c r="H258" s="72">
        <f>COUNTIF('Celkové pořadí'!D:D,'Startovní listina'!B254)</f>
        <v>0</v>
      </c>
      <c r="I258" s="72">
        <f t="shared" si="61"/>
        <v>1</v>
      </c>
      <c r="J258" s="80" t="s">
        <v>77</v>
      </c>
      <c r="L258" s="74" t="str">
        <f t="shared" si="62"/>
        <v>NIAGARA</v>
      </c>
      <c r="M258" s="74" t="str">
        <f t="shared" si="63"/>
        <v>-</v>
      </c>
    </row>
    <row r="259" spans="1:13" x14ac:dyDescent="0.15">
      <c r="B259" s="30" t="s">
        <v>347</v>
      </c>
      <c r="C259" s="30" t="s">
        <v>8</v>
      </c>
      <c r="D259" s="60">
        <v>7</v>
      </c>
      <c r="E259" s="30" t="str">
        <f>IFERROR(VLOOKUP(B259,'7 - Cruiser těžký'!C:C,1,0),"-")</f>
        <v>NYSA</v>
      </c>
      <c r="F259" s="30" t="str">
        <f>IFERROR(VLOOKUP(B259,'Celkové pořadí'!D:D,1,0),"-")</f>
        <v>NYSA</v>
      </c>
      <c r="G259" s="72">
        <f>COUNTIF('7 - Cruiser těžký'!C:C,B259)</f>
        <v>1</v>
      </c>
      <c r="H259" s="72">
        <f>COUNTIF('Celkové pořadí'!D:D,'Startovní listina'!B255)</f>
        <v>1</v>
      </c>
      <c r="I259" s="72">
        <f t="shared" si="61"/>
        <v>1</v>
      </c>
      <c r="J259" s="80" t="s">
        <v>77</v>
      </c>
      <c r="L259" s="74" t="str">
        <f t="shared" ref="L259" si="64">UPPER(B259)</f>
        <v>NYSA</v>
      </c>
      <c r="M259" s="74" t="str">
        <f t="shared" ref="M259" si="65">UPPER(J259)</f>
        <v>-</v>
      </c>
    </row>
    <row r="260" spans="1:13" x14ac:dyDescent="0.15">
      <c r="B260" s="30" t="s">
        <v>267</v>
      </c>
      <c r="C260" s="30" t="s">
        <v>8</v>
      </c>
      <c r="D260" s="60">
        <v>7</v>
      </c>
      <c r="E260" s="30" t="str">
        <f>IFERROR(VLOOKUP(B260,'7 - Cruiser těžký'!C:C,1,0),"-")</f>
        <v>-</v>
      </c>
      <c r="F260" s="30" t="str">
        <f>IFERROR(VLOOKUP(B260,'Celkové pořadí'!D:D,1,0),"-")</f>
        <v>-</v>
      </c>
      <c r="G260" s="72">
        <f>COUNTIF('7 - Cruiser těžký'!C:C,B260)</f>
        <v>0</v>
      </c>
      <c r="H260" s="72">
        <f>COUNTIF('Celkové pořadí'!D:D,'Startovní listina'!B255)</f>
        <v>1</v>
      </c>
      <c r="I260" s="72">
        <f t="shared" si="61"/>
        <v>1</v>
      </c>
      <c r="J260" s="80" t="s">
        <v>69</v>
      </c>
      <c r="L260" s="74" t="str">
        <f t="shared" si="62"/>
        <v>ORION</v>
      </c>
      <c r="M260" s="74" t="str">
        <f t="shared" si="63"/>
        <v>JKK</v>
      </c>
    </row>
    <row r="261" spans="1:13" x14ac:dyDescent="0.15">
      <c r="B261" s="30" t="s">
        <v>286</v>
      </c>
      <c r="C261" s="30" t="s">
        <v>8</v>
      </c>
      <c r="D261" s="60">
        <v>7</v>
      </c>
      <c r="E261" s="30" t="str">
        <f>IFERROR(VLOOKUP(B261,'7 - Cruiser těžký'!C:C,1,0),"-")</f>
        <v>PANAREA</v>
      </c>
      <c r="F261" s="30" t="str">
        <f>IFERROR(VLOOKUP(B261,'Celkové pořadí'!D:D,1,0),"-")</f>
        <v>PANAREA</v>
      </c>
      <c r="G261" s="72">
        <f>COUNTIF('7 - Cruiser těžký'!C:C,B261)</f>
        <v>1</v>
      </c>
      <c r="H261" s="72">
        <f>COUNTIF('Celkové pořadí'!D:D,'Startovní listina'!B256)</f>
        <v>1</v>
      </c>
      <c r="I261" s="72">
        <f t="shared" si="61"/>
        <v>1</v>
      </c>
      <c r="J261" s="80" t="s">
        <v>72</v>
      </c>
      <c r="L261" s="74" t="str">
        <f t="shared" si="62"/>
        <v>PANAREA</v>
      </c>
      <c r="M261" s="74" t="str">
        <f t="shared" si="63"/>
        <v>MODRÁ LODĚNICE</v>
      </c>
    </row>
    <row r="262" spans="1:13" x14ac:dyDescent="0.15">
      <c r="B262" s="164" t="s">
        <v>312</v>
      </c>
      <c r="C262" s="30" t="s">
        <v>8</v>
      </c>
      <c r="D262" s="60">
        <v>7</v>
      </c>
      <c r="E262" s="30" t="str">
        <f>IFERROR(VLOOKUP(B262,'7 - Cruiser těžký'!C:C,1,0),"-")</f>
        <v>PANTA RHEI</v>
      </c>
      <c r="F262" s="30" t="str">
        <f>IFERROR(VLOOKUP(B262,'Celkové pořadí'!D:D,1,0),"-")</f>
        <v>PANTA RHEI</v>
      </c>
      <c r="G262" s="72">
        <f>COUNTIF('7 - Cruiser těžký'!C:C,B262)</f>
        <v>1</v>
      </c>
      <c r="H262" s="72">
        <f>COUNTIF('Celkové pořadí'!D:D,'Startovní listina'!B274)</f>
        <v>0</v>
      </c>
      <c r="I262" s="72">
        <f t="shared" si="61"/>
        <v>1</v>
      </c>
      <c r="J262" s="80" t="s">
        <v>319</v>
      </c>
      <c r="L262" s="74" t="str">
        <f t="shared" si="62"/>
        <v>PANTA RHEI</v>
      </c>
      <c r="M262" s="74" t="str">
        <f t="shared" si="63"/>
        <v>ČECHIE</v>
      </c>
    </row>
    <row r="263" spans="1:13" x14ac:dyDescent="0.15">
      <c r="B263" s="30" t="s">
        <v>201</v>
      </c>
      <c r="C263" s="30" t="s">
        <v>8</v>
      </c>
      <c r="D263" s="60">
        <v>7</v>
      </c>
      <c r="E263" s="30" t="str">
        <f>IFERROR(VLOOKUP(B263,'7 - Cruiser těžký'!C:C,1,0),"-")</f>
        <v>PETREL</v>
      </c>
      <c r="F263" s="30" t="str">
        <f>IFERROR(VLOOKUP(B263,'Celkové pořadí'!D:D,1,0),"-")</f>
        <v>-</v>
      </c>
      <c r="G263" s="72">
        <f>COUNTIF('7 - Cruiser těžký'!C:C,B263)</f>
        <v>1</v>
      </c>
      <c r="H263" s="72">
        <f>COUNTIF('Celkové pořadí'!D:D,'Startovní listina'!B257)</f>
        <v>0</v>
      </c>
      <c r="I263" s="72">
        <f t="shared" si="61"/>
        <v>1</v>
      </c>
      <c r="J263" s="80" t="s">
        <v>70</v>
      </c>
      <c r="L263" s="74" t="str">
        <f t="shared" si="62"/>
        <v>PETREL</v>
      </c>
      <c r="M263" s="74" t="str">
        <f t="shared" si="63"/>
        <v>YCKP</v>
      </c>
    </row>
    <row r="264" spans="1:13" x14ac:dyDescent="0.15">
      <c r="B264" s="30" t="s">
        <v>256</v>
      </c>
      <c r="C264" s="30" t="s">
        <v>8</v>
      </c>
      <c r="D264" s="60">
        <v>7</v>
      </c>
      <c r="E264" s="30" t="str">
        <f>IFERROR(VLOOKUP(B264,'7 - Cruiser těžký'!C:C,1,0),"-")</f>
        <v>POHODA</v>
      </c>
      <c r="F264" s="30" t="str">
        <f>IFERROR(VLOOKUP(B264,'Celkové pořadí'!D:D,1,0),"-")</f>
        <v>Pohoda</v>
      </c>
      <c r="G264" s="72">
        <f>COUNTIF('7 - Cruiser těžký'!C:C,B264)</f>
        <v>1</v>
      </c>
      <c r="H264" s="72">
        <f>COUNTIF('Celkové pořadí'!D:D,'Startovní listina'!B258)</f>
        <v>0</v>
      </c>
      <c r="I264" s="72">
        <f t="shared" si="61"/>
        <v>1</v>
      </c>
      <c r="J264" s="80" t="s">
        <v>72</v>
      </c>
      <c r="L264" s="74" t="str">
        <f t="shared" si="62"/>
        <v>POHODA</v>
      </c>
      <c r="M264" s="74" t="str">
        <f t="shared" si="63"/>
        <v>MODRÁ LODĚNICE</v>
      </c>
    </row>
    <row r="265" spans="1:13" x14ac:dyDescent="0.15">
      <c r="B265" s="30" t="s">
        <v>216</v>
      </c>
      <c r="C265" s="30" t="s">
        <v>8</v>
      </c>
      <c r="D265" s="60">
        <v>7</v>
      </c>
      <c r="E265" s="30" t="str">
        <f>IFERROR(VLOOKUP(B265,'7 - Cruiser těžký'!C:C,1,0),"-")</f>
        <v>-</v>
      </c>
      <c r="F265" s="30" t="str">
        <f>IFERROR(VLOOKUP(B265,'Celkové pořadí'!D:D,1,0),"-")</f>
        <v>-</v>
      </c>
      <c r="G265" s="72">
        <f>COUNTIF('7 - Cruiser těžký'!C:C,B265)</f>
        <v>0</v>
      </c>
      <c r="H265" s="72">
        <f>COUNTIF('Celkové pořadí'!D:D,'Startovní listina'!B260)</f>
        <v>0</v>
      </c>
      <c r="I265" s="72">
        <f t="shared" si="61"/>
        <v>1</v>
      </c>
      <c r="J265" s="80" t="s">
        <v>77</v>
      </c>
      <c r="L265" s="74" t="str">
        <f t="shared" si="62"/>
        <v>POTÁPKA</v>
      </c>
      <c r="M265" s="74" t="str">
        <f t="shared" si="63"/>
        <v>-</v>
      </c>
    </row>
    <row r="266" spans="1:13" x14ac:dyDescent="0.15">
      <c r="B266" s="30" t="s">
        <v>220</v>
      </c>
      <c r="C266" s="30" t="s">
        <v>8</v>
      </c>
      <c r="D266" s="60">
        <v>7</v>
      </c>
      <c r="E266" s="30" t="str">
        <f>IFERROR(VLOOKUP(B266,'7 - Cruiser těžký'!C:C,1,0),"-")</f>
        <v>-</v>
      </c>
      <c r="F266" s="30" t="str">
        <f>IFERROR(VLOOKUP(B266,'Celkové pořadí'!D:D,1,0),"-")</f>
        <v>-</v>
      </c>
      <c r="G266" s="72">
        <f>COUNTIF('7 - Cruiser těžký'!C:C,B266)</f>
        <v>0</v>
      </c>
      <c r="H266" s="72">
        <f>COUNTIF('Celkové pořadí'!D:D,'Startovní listina'!B262)</f>
        <v>1</v>
      </c>
      <c r="I266" s="72">
        <f t="shared" si="61"/>
        <v>1</v>
      </c>
      <c r="J266" s="80" t="s">
        <v>77</v>
      </c>
      <c r="L266" s="74" t="str">
        <f t="shared" si="62"/>
        <v>SAGGITA (CT)</v>
      </c>
      <c r="M266" s="74" t="str">
        <f t="shared" si="63"/>
        <v>-</v>
      </c>
    </row>
    <row r="267" spans="1:13" x14ac:dyDescent="0.15">
      <c r="B267" s="30" t="s">
        <v>57</v>
      </c>
      <c r="C267" s="30" t="s">
        <v>8</v>
      </c>
      <c r="D267" s="60">
        <v>7</v>
      </c>
      <c r="E267" s="30" t="str">
        <f>IFERROR(VLOOKUP(B267,'7 - Cruiser těžký'!C:C,1,0),"-")</f>
        <v>SANDPIPER</v>
      </c>
      <c r="F267" s="30" t="str">
        <f>IFERROR(VLOOKUP(B267,'Celkové pořadí'!D:D,1,0),"-")</f>
        <v>SANDPIPER</v>
      </c>
      <c r="G267" s="72">
        <f>COUNTIF('7 - Cruiser těžký'!C:C,B267)</f>
        <v>1</v>
      </c>
      <c r="H267" s="72">
        <f>COUNTIF('Celkové pořadí'!D:D,'Startovní listina'!B263)</f>
        <v>0</v>
      </c>
      <c r="I267" s="72">
        <f t="shared" si="61"/>
        <v>1</v>
      </c>
      <c r="J267" s="80" t="s">
        <v>72</v>
      </c>
      <c r="L267" s="74" t="str">
        <f t="shared" si="62"/>
        <v>SANDPIPER</v>
      </c>
      <c r="M267" s="74" t="str">
        <f t="shared" si="63"/>
        <v>MODRÁ LODĚNICE</v>
      </c>
    </row>
    <row r="268" spans="1:13" x14ac:dyDescent="0.15">
      <c r="B268" s="164" t="s">
        <v>155</v>
      </c>
      <c r="C268" s="30" t="s">
        <v>8</v>
      </c>
      <c r="D268" s="60">
        <v>7</v>
      </c>
      <c r="E268" s="30" t="str">
        <f>IFERROR(VLOOKUP(B268,'7 - Cruiser těžký'!C:C,1,0),"-")</f>
        <v>SÁRA</v>
      </c>
      <c r="F268" s="30" t="str">
        <f>IFERROR(VLOOKUP(B268,'Celkové pořadí'!D:D,1,0),"-")</f>
        <v>SÁRA</v>
      </c>
      <c r="G268" s="72">
        <f>COUNTIF('7 - Cruiser těžký'!C:C,B268)</f>
        <v>1</v>
      </c>
      <c r="H268" s="72">
        <f>COUNTIF('Celkové pořadí'!D:D,'Startovní listina'!B271)</f>
        <v>0</v>
      </c>
      <c r="I268" s="72">
        <f t="shared" si="61"/>
        <v>1</v>
      </c>
      <c r="J268" s="80" t="s">
        <v>301</v>
      </c>
      <c r="L268" s="74" t="str">
        <f t="shared" si="62"/>
        <v>SÁRA</v>
      </c>
      <c r="M268" s="74" t="str">
        <f t="shared" si="63"/>
        <v>ATLANDIDA</v>
      </c>
    </row>
    <row r="269" spans="1:13" x14ac:dyDescent="0.15">
      <c r="B269" s="156" t="s">
        <v>278</v>
      </c>
      <c r="C269" s="156" t="s">
        <v>8</v>
      </c>
      <c r="D269" s="157">
        <v>7</v>
      </c>
      <c r="E269" s="156" t="str">
        <f>IFERROR(VLOOKUP(B269,'7 - Cruiser těžký'!C:C,1,0),"-")</f>
        <v>SAYONARA</v>
      </c>
      <c r="F269" s="156" t="str">
        <f>IFERROR(VLOOKUP(B269,'Celkové pořadí'!D:D,1,0),"-")</f>
        <v>SAYONARA</v>
      </c>
      <c r="G269" s="158">
        <f>COUNTIF('7 - Cruiser těžký'!C:C,B269)</f>
        <v>1</v>
      </c>
      <c r="H269" s="158">
        <f>COUNTIF('Celkové pořadí'!D:D,'Startovní listina'!B261)</f>
        <v>1</v>
      </c>
      <c r="I269" s="158">
        <f t="shared" si="61"/>
        <v>1</v>
      </c>
      <c r="J269" s="159" t="s">
        <v>73</v>
      </c>
      <c r="L269" s="74" t="str">
        <f t="shared" si="62"/>
        <v>SAYONARA</v>
      </c>
      <c r="M269" s="74" t="str">
        <f t="shared" si="63"/>
        <v>ATLANTIDA</v>
      </c>
    </row>
    <row r="270" spans="1:13" x14ac:dyDescent="0.15">
      <c r="B270" s="160" t="s">
        <v>217</v>
      </c>
      <c r="C270" s="160" t="s">
        <v>8</v>
      </c>
      <c r="D270" s="161">
        <v>7</v>
      </c>
      <c r="E270" s="160" t="str">
        <f>IFERROR(VLOOKUP(B270,'7 - Cruiser těžký'!C:C,1,0),"-")</f>
        <v>-</v>
      </c>
      <c r="F270" s="160" t="str">
        <f>IFERROR(VLOOKUP(B270,'Celkové pořadí'!D:D,1,0),"-")</f>
        <v>-</v>
      </c>
      <c r="G270" s="162">
        <f>COUNTIF('7 - Cruiser těžký'!C:C,B270)</f>
        <v>0</v>
      </c>
      <c r="H270" s="162">
        <f>COUNTIF('Celkové pořadí'!D:D,'Startovní listina'!B264)</f>
        <v>1</v>
      </c>
      <c r="I270" s="162">
        <f t="shared" si="61"/>
        <v>1</v>
      </c>
      <c r="J270" s="163" t="s">
        <v>77</v>
      </c>
      <c r="K270" s="165"/>
      <c r="L270" s="74" t="str">
        <f t="shared" si="62"/>
        <v>SOTTORENTO</v>
      </c>
      <c r="M270" s="74" t="str">
        <f t="shared" si="63"/>
        <v>-</v>
      </c>
    </row>
    <row r="271" spans="1:13" x14ac:dyDescent="0.15">
      <c r="A271" s="81"/>
      <c r="B271" s="160" t="s">
        <v>218</v>
      </c>
      <c r="C271" s="160" t="s">
        <v>8</v>
      </c>
      <c r="D271" s="161">
        <v>7</v>
      </c>
      <c r="E271" s="160" t="str">
        <f>IFERROR(VLOOKUP(B271,'7 - Cruiser těžký'!C:C,1,0),"-")</f>
        <v>-</v>
      </c>
      <c r="F271" s="160" t="str">
        <f>IFERROR(VLOOKUP(B271,'Celkové pořadí'!D:D,1,0),"-")</f>
        <v>-</v>
      </c>
      <c r="G271" s="162">
        <f>COUNTIF('7 - Cruiser těžký'!C:C,B271)</f>
        <v>0</v>
      </c>
      <c r="H271" s="162">
        <f>COUNTIF('Celkové pořadí'!D:D,'Startovní listina'!B265)</f>
        <v>0</v>
      </c>
      <c r="I271" s="162">
        <f t="shared" si="61"/>
        <v>1</v>
      </c>
      <c r="J271" s="163" t="s">
        <v>77</v>
      </c>
      <c r="K271" s="165"/>
      <c r="L271" s="74" t="str">
        <f t="shared" si="62"/>
        <v>SUERTE</v>
      </c>
      <c r="M271" s="74" t="str">
        <f t="shared" si="63"/>
        <v>-</v>
      </c>
    </row>
    <row r="272" spans="1:13" x14ac:dyDescent="0.15">
      <c r="B272" s="160" t="s">
        <v>268</v>
      </c>
      <c r="C272" s="160" t="s">
        <v>8</v>
      </c>
      <c r="D272" s="161">
        <v>7</v>
      </c>
      <c r="E272" s="160" t="str">
        <f>IFERROR(VLOOKUP(B272,'7 - Cruiser těžký'!C:C,1,0),"-")</f>
        <v>-</v>
      </c>
      <c r="F272" s="160" t="str">
        <f>IFERROR(VLOOKUP(B272,'Celkové pořadí'!D:D,1,0),"-")</f>
        <v>-</v>
      </c>
      <c r="G272" s="162">
        <f>COUNTIF('7 - Cruiser těžký'!C:C,B272)</f>
        <v>0</v>
      </c>
      <c r="H272" s="162">
        <f>COUNTIF('Celkové pořadí'!D:D,'Startovní listina'!B266)</f>
        <v>0</v>
      </c>
      <c r="I272" s="162">
        <f t="shared" si="61"/>
        <v>1</v>
      </c>
      <c r="J272" s="163" t="s">
        <v>123</v>
      </c>
      <c r="K272" s="165"/>
      <c r="L272" s="74" t="str">
        <f t="shared" si="62"/>
        <v>TANGA-ROA</v>
      </c>
      <c r="M272" s="74" t="str">
        <f t="shared" si="63"/>
        <v>YCCL</v>
      </c>
    </row>
    <row r="273" spans="2:13" x14ac:dyDescent="0.15">
      <c r="B273" s="160" t="s">
        <v>45</v>
      </c>
      <c r="C273" s="160" t="s">
        <v>8</v>
      </c>
      <c r="D273" s="161">
        <v>7</v>
      </c>
      <c r="E273" s="160" t="str">
        <f>IFERROR(VLOOKUP(B273,'7 - Cruiser těžký'!C:C,1,0),"-")</f>
        <v>-</v>
      </c>
      <c r="F273" s="160" t="str">
        <f>IFERROR(VLOOKUP(B273,'Celkové pořadí'!D:D,1,0),"-")</f>
        <v>-</v>
      </c>
      <c r="G273" s="162">
        <f>COUNTIF('7 - Cruiser těžký'!C:C,B273)</f>
        <v>0</v>
      </c>
      <c r="H273" s="162">
        <f>COUNTIF('Celkové pořadí'!D:D,'Startovní listina'!B267)</f>
        <v>1</v>
      </c>
      <c r="I273" s="162">
        <f t="shared" si="61"/>
        <v>1</v>
      </c>
      <c r="J273" s="163" t="s">
        <v>77</v>
      </c>
      <c r="K273" s="165"/>
      <c r="L273" s="74" t="str">
        <f t="shared" si="62"/>
        <v>UNDER-CONSTRUCTION</v>
      </c>
      <c r="M273" s="74" t="str">
        <f t="shared" si="63"/>
        <v>-</v>
      </c>
    </row>
    <row r="274" spans="2:13" x14ac:dyDescent="0.15">
      <c r="B274" s="160" t="s">
        <v>139</v>
      </c>
      <c r="C274" s="160" t="s">
        <v>8</v>
      </c>
      <c r="D274" s="161">
        <v>7</v>
      </c>
      <c r="E274" s="160" t="str">
        <f>IFERROR(VLOOKUP(B274,'7 - Cruiser těžký'!C:C,1,0),"-")</f>
        <v>-</v>
      </c>
      <c r="F274" s="160" t="str">
        <f>IFERROR(VLOOKUP(B274,'Celkové pořadí'!D:D,1,0),"-")</f>
        <v>-</v>
      </c>
      <c r="G274" s="162">
        <f>COUNTIF('7 - Cruiser těžký'!C:C,B274)</f>
        <v>0</v>
      </c>
      <c r="H274" s="162">
        <f>COUNTIF('Celkové pořadí'!D:D,'Startovní listina'!B268)</f>
        <v>1</v>
      </c>
      <c r="I274" s="162">
        <f t="shared" si="61"/>
        <v>1</v>
      </c>
      <c r="J274" s="163" t="s">
        <v>72</v>
      </c>
      <c r="K274" s="165"/>
      <c r="L274" s="74" t="str">
        <f t="shared" si="62"/>
        <v>URSUS</v>
      </c>
      <c r="M274" s="74" t="str">
        <f t="shared" si="63"/>
        <v>MODRÁ LODĚNICE</v>
      </c>
    </row>
    <row r="275" spans="2:13" x14ac:dyDescent="0.15">
      <c r="B275" s="30" t="s">
        <v>229</v>
      </c>
      <c r="C275" s="30" t="s">
        <v>8</v>
      </c>
      <c r="D275" s="60">
        <v>7</v>
      </c>
      <c r="E275" s="30" t="str">
        <f>IFERROR(VLOOKUP(B275,'7 - Cruiser těžký'!C:C,1,0),"-")</f>
        <v>-</v>
      </c>
      <c r="F275" s="30" t="str">
        <f>IFERROR(VLOOKUP(B275,'Celkové pořadí'!D:D,1,0),"-")</f>
        <v>-</v>
      </c>
      <c r="G275" s="72">
        <f>COUNTIF('7 - Cruiser těžký'!C:C,B275)</f>
        <v>0</v>
      </c>
      <c r="H275" s="72">
        <f>COUNTIF('Celkové pořadí'!D:D,'Startovní listina'!B269)</f>
        <v>1</v>
      </c>
      <c r="I275" s="72">
        <f t="shared" si="61"/>
        <v>1</v>
      </c>
      <c r="J275" s="80" t="s">
        <v>77</v>
      </c>
      <c r="L275" s="74" t="str">
        <f t="shared" si="62"/>
        <v>VICTORIE SCHRODER</v>
      </c>
      <c r="M275" s="74" t="str">
        <f t="shared" si="63"/>
        <v>-</v>
      </c>
    </row>
    <row r="276" spans="2:13" x14ac:dyDescent="0.15">
      <c r="B276" s="30" t="s">
        <v>219</v>
      </c>
      <c r="C276" s="30" t="s">
        <v>8</v>
      </c>
      <c r="D276" s="60">
        <v>7</v>
      </c>
      <c r="E276" s="30" t="str">
        <f>IFERROR(VLOOKUP(B276,'7 - Cruiser těžký'!C:C,1,0),"-")</f>
        <v>YACKY DOCK</v>
      </c>
      <c r="F276" s="30" t="str">
        <f>IFERROR(VLOOKUP(B276,'Celkové pořadí'!D:D,1,0),"-")</f>
        <v>YACKY DOCK</v>
      </c>
      <c r="G276" s="72">
        <f>COUNTIF('7 - Cruiser těžký'!C:C,B276)</f>
        <v>1</v>
      </c>
      <c r="H276" s="72">
        <f>COUNTIF('Celkové pořadí'!D:D,'Startovní listina'!B270)</f>
        <v>0</v>
      </c>
      <c r="I276" s="72">
        <f t="shared" si="61"/>
        <v>1</v>
      </c>
      <c r="J276" s="80" t="s">
        <v>72</v>
      </c>
      <c r="L276" s="74" t="str">
        <f t="shared" si="62"/>
        <v>YACKY DOCK</v>
      </c>
      <c r="M276" s="74" t="str">
        <f t="shared" si="63"/>
        <v>MODRÁ LODĚNICE</v>
      </c>
    </row>
    <row r="277" spans="2:13" x14ac:dyDescent="0.15">
      <c r="B277" s="30" t="s">
        <v>326</v>
      </c>
      <c r="C277" s="30" t="s">
        <v>8</v>
      </c>
      <c r="D277" s="60">
        <v>7</v>
      </c>
      <c r="E277" s="30" t="str">
        <f>IFERROR(VLOOKUP(B277,'7 - Cruiser těžký'!C:C,1,0),"-")</f>
        <v>LA LOBA</v>
      </c>
      <c r="F277" s="30" t="str">
        <f>IFERROR(VLOOKUP(B277,'Celkové pořadí'!D:D,1,0),"-")</f>
        <v>-</v>
      </c>
      <c r="G277" s="72">
        <f>COUNTIF('7 - Cruiser těžký'!C:C,B277)</f>
        <v>1</v>
      </c>
      <c r="H277" s="72">
        <f>COUNTIF('Celkové pořadí'!D:D,'Startovní listina'!B271)</f>
        <v>0</v>
      </c>
      <c r="I277" s="72">
        <f t="shared" si="61"/>
        <v>1</v>
      </c>
      <c r="J277" s="80" t="s">
        <v>69</v>
      </c>
      <c r="L277" s="74" t="str">
        <f t="shared" si="62"/>
        <v>LA LOBA</v>
      </c>
      <c r="M277" s="74" t="str">
        <f t="shared" si="63"/>
        <v>JKK</v>
      </c>
    </row>
  </sheetData>
  <autoFilter ref="B2:J272" xr:uid="{00000000-0009-0000-0000-000000000000}"/>
  <sortState xmlns:xlrd2="http://schemas.microsoft.com/office/spreadsheetml/2017/richdata2" ref="A97:P172">
    <sortCondition ref="B97:B172"/>
  </sortState>
  <conditionalFormatting sqref="G3:I7">
    <cfRule type="cellIs" dxfId="116" priority="1" operator="greaterThan">
      <formula>1</formula>
    </cfRule>
  </conditionalFormatting>
  <conditionalFormatting sqref="G12:I277">
    <cfRule type="cellIs" dxfId="115" priority="5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</sheetPr>
  <dimension ref="B1:Q45"/>
  <sheetViews>
    <sheetView showGridLines="0" zoomScale="160" zoomScaleNormal="160" zoomScaleSheetLayoutView="100" workbookViewId="0">
      <pane ySplit="3" topLeftCell="A18" activePane="bottomLeft" state="frozen"/>
      <selection activeCell="C30" sqref="C30"/>
      <selection pane="bottomLeft" activeCell="B24" sqref="B24"/>
    </sheetView>
  </sheetViews>
  <sheetFormatPr defaultRowHeight="12.75" x14ac:dyDescent="0.2"/>
  <cols>
    <col min="1" max="1" width="2.7109375" customWidth="1"/>
    <col min="2" max="2" width="6.7109375" style="1" customWidth="1"/>
    <col min="3" max="3" width="21.7109375" customWidth="1"/>
    <col min="4" max="4" width="10.5703125" style="1" customWidth="1"/>
    <col min="5" max="13" width="6.7109375" style="1" customWidth="1"/>
    <col min="14" max="14" width="1.5703125" customWidth="1"/>
    <col min="15" max="16" width="7.7109375" customWidth="1"/>
    <col min="17" max="17" width="9.140625" customWidth="1"/>
  </cols>
  <sheetData>
    <row r="1" spans="2:17" x14ac:dyDescent="0.2">
      <c r="B1" s="2"/>
      <c r="E1" s="5"/>
      <c r="F1" s="5"/>
      <c r="G1" s="5"/>
      <c r="H1" s="5"/>
      <c r="I1" s="5"/>
      <c r="J1" s="5"/>
      <c r="K1" s="5"/>
      <c r="L1" s="5"/>
      <c r="M1" s="5"/>
    </row>
    <row r="2" spans="2:17" x14ac:dyDescent="0.2">
      <c r="B2" s="40"/>
      <c r="C2" s="41"/>
      <c r="D2" s="42"/>
      <c r="E2" s="28" t="str">
        <f>'Celkové pořadí'!G2</f>
        <v>15.06.</v>
      </c>
      <c r="F2" s="28" t="str">
        <f>'Celkové pořadí'!H2</f>
        <v>29.06.</v>
      </c>
      <c r="G2" s="28" t="str">
        <f>'Celkové pořadí'!I2</f>
        <v>13.07.</v>
      </c>
      <c r="H2" s="28" t="str">
        <f>'Celkové pořadí'!J2</f>
        <v>27.07.</v>
      </c>
      <c r="I2" s="28" t="str">
        <f>'Celkové pořadí'!K2</f>
        <v>10.08.</v>
      </c>
      <c r="J2" s="28" t="str">
        <f>'Celkové pořadí'!L2</f>
        <v>17.08.</v>
      </c>
      <c r="K2" s="28" t="str">
        <f>'Celkové pořadí'!M2</f>
        <v>31.08.</v>
      </c>
      <c r="L2" s="28" t="str">
        <f>'Celkové pořadí'!N2</f>
        <v>07.09.</v>
      </c>
      <c r="M2" s="28" t="str">
        <f>'Celkové pořadí'!O2</f>
        <v>14.09.</v>
      </c>
      <c r="O2" s="48"/>
      <c r="P2" s="48"/>
      <c r="Q2" s="58"/>
    </row>
    <row r="3" spans="2:17" ht="100.15" customHeight="1" x14ac:dyDescent="0.2">
      <c r="B3" s="43" t="s">
        <v>0</v>
      </c>
      <c r="C3" s="44" t="s">
        <v>3</v>
      </c>
      <c r="D3" s="45" t="s">
        <v>4</v>
      </c>
      <c r="E3" s="27" t="str">
        <f>'Celkové pořadí'!G3</f>
        <v>První vítr</v>
      </c>
      <c r="F3" s="27" t="str">
        <f>'Celkové pořadí'!H3</f>
        <v>Slunovrat</v>
      </c>
      <c r="G3" s="27" t="str">
        <f>'Celkové pořadí'!I3</f>
        <v xml:space="preserve"> 6 hodin s YCKP</v>
      </c>
      <c r="H3" s="27" t="str">
        <f>'Celkové pořadí'!J3</f>
        <v>Vánoční regata</v>
      </c>
      <c r="I3" s="27" t="str">
        <f>'Celkové pořadí'!K3</f>
        <v>Modrá stuha Slap</v>
      </c>
      <c r="J3" s="27" t="str">
        <f>'Celkové pořadí'!L3</f>
        <v>Slapseidon</v>
      </c>
      <c r="K3" s="27" t="str">
        <f>'Celkové pořadí'!M3</f>
        <v>Trucregata</v>
      </c>
      <c r="L3" s="27" t="str">
        <f>'Celkové pořadí'!N3</f>
        <v>Regata Laguna</v>
      </c>
      <c r="M3" s="27" t="str">
        <f>'Celkové pořadí'!O3</f>
        <v>Poslední vítr</v>
      </c>
      <c r="O3" s="49" t="s">
        <v>11</v>
      </c>
      <c r="P3" s="49" t="s">
        <v>12</v>
      </c>
      <c r="Q3" s="59" t="s">
        <v>94</v>
      </c>
    </row>
    <row r="4" spans="2:17" x14ac:dyDescent="0.2">
      <c r="B4" s="18">
        <v>1</v>
      </c>
      <c r="C4" s="20" t="s">
        <v>40</v>
      </c>
      <c r="D4" s="73">
        <f>IFERROR(SUM(LARGE(E4:M4,1),LARGE(E4:M4,2),LARGE(E4:M4,3),LARGE(E4:M4,4),LARGE(E4:M4,5),LARGE(E4:M4,6),LARGE(E4:M4,7),LARGE(E4:M4,8),),SUM(E4:M4))</f>
        <v>47</v>
      </c>
      <c r="E4" s="174">
        <v>6</v>
      </c>
      <c r="F4" s="174">
        <v>4</v>
      </c>
      <c r="G4" s="174"/>
      <c r="H4" s="174">
        <v>7</v>
      </c>
      <c r="I4" s="174">
        <v>6</v>
      </c>
      <c r="J4" s="174">
        <v>5</v>
      </c>
      <c r="K4" s="174">
        <v>8</v>
      </c>
      <c r="L4" s="174">
        <v>11</v>
      </c>
      <c r="M4" s="174"/>
      <c r="N4" s="9"/>
      <c r="O4" s="46" t="str">
        <f>IF((COUNT(E4:M4)-8)&gt;0,COUNT(E4:M4)-8,"-")</f>
        <v>-</v>
      </c>
      <c r="P4" s="46" t="str">
        <f>IF(O4=1,SMALL(E4:M4,1),IF(O4=2,SMALL(E4:M4,1)&amp;"; "&amp;SMALL(E4:M4,2),IF(O4=3,SMALL(E4:M4,1)&amp;"; "&amp;SMALL(E4:M4,2)&amp;"; "&amp;SMALL(E4:M4,3),"-")))</f>
        <v>-</v>
      </c>
      <c r="Q4" s="46">
        <f>COUNT(E4:M4)</f>
        <v>7</v>
      </c>
    </row>
    <row r="5" spans="2:17" x14ac:dyDescent="0.2">
      <c r="B5" s="18">
        <v>2</v>
      </c>
      <c r="C5" s="20" t="s">
        <v>309</v>
      </c>
      <c r="D5" s="73">
        <f>IFERROR(SUM(LARGE(E5:M5,1),LARGE(E5:M5,2),LARGE(E5:M5,3),LARGE(E5:M5,4),LARGE(E5:M5,5),LARGE(E5:M5,6),LARGE(E5:M5,7),LARGE(E5:M5,8),),SUM(E5:M5))</f>
        <v>34</v>
      </c>
      <c r="E5" s="174">
        <v>4</v>
      </c>
      <c r="F5" s="174">
        <v>3</v>
      </c>
      <c r="G5" s="174">
        <v>2</v>
      </c>
      <c r="H5" s="174">
        <v>6</v>
      </c>
      <c r="I5" s="174">
        <v>4</v>
      </c>
      <c r="J5" s="174">
        <v>4</v>
      </c>
      <c r="K5" s="174">
        <v>5</v>
      </c>
      <c r="L5" s="174">
        <v>6</v>
      </c>
      <c r="M5" s="174"/>
      <c r="N5" s="9"/>
      <c r="O5" s="46" t="str">
        <f>IF((COUNT(E5:M5)-8)&gt;0,COUNT(E5:M5)-8,"-")</f>
        <v>-</v>
      </c>
      <c r="P5" s="46" t="str">
        <f>IF(O5=1,SMALL(E5:M5,1),IF(O5=2,SMALL(E5:M5,1)&amp;"; "&amp;SMALL(E5:M5,2),IF(O5=3,SMALL(E5:M5,1)&amp;"; "&amp;SMALL(E5:M5,2)&amp;"; "&amp;SMALL(E5:M5,3),"-")))</f>
        <v>-</v>
      </c>
      <c r="Q5" s="46">
        <f>COUNT(E5:M5)</f>
        <v>8</v>
      </c>
    </row>
    <row r="6" spans="2:17" x14ac:dyDescent="0.2">
      <c r="B6" s="18">
        <v>3</v>
      </c>
      <c r="C6" s="20" t="s">
        <v>152</v>
      </c>
      <c r="D6" s="73">
        <f>IFERROR(SUM(LARGE(E6:M6,1),LARGE(E6:M6,2),LARGE(E6:M6,3),LARGE(E6:M6,4),LARGE(E6:M6,5),LARGE(E6:M6,6),LARGE(E6:M6,7),LARGE(E6:M6,8),),SUM(E6:M6))</f>
        <v>25</v>
      </c>
      <c r="E6" s="174"/>
      <c r="F6" s="174"/>
      <c r="G6" s="174"/>
      <c r="H6" s="174">
        <v>8</v>
      </c>
      <c r="I6" s="174"/>
      <c r="J6" s="174"/>
      <c r="K6" s="174">
        <v>7</v>
      </c>
      <c r="L6" s="174">
        <v>10</v>
      </c>
      <c r="M6" s="174"/>
      <c r="N6" s="9"/>
      <c r="O6" s="46" t="str">
        <f>IF((COUNT(E6:M6)-8)&gt;0,COUNT(E6:M6)-8,"-")</f>
        <v>-</v>
      </c>
      <c r="P6" s="46" t="str">
        <f>IF(O6=1,SMALL(E6:M6,1),IF(O6=2,SMALL(E6:M6,1)&amp;"; "&amp;SMALL(E6:M6,2),IF(O6=3,SMALL(E6:M6,1)&amp;"; "&amp;SMALL(E6:M6,2)&amp;"; "&amp;SMALL(E6:M6,3),"-")))</f>
        <v>-</v>
      </c>
      <c r="Q6" s="46">
        <f>COUNT(E6:M6)</f>
        <v>3</v>
      </c>
    </row>
    <row r="7" spans="2:17" x14ac:dyDescent="0.2">
      <c r="B7" s="18">
        <v>4</v>
      </c>
      <c r="C7" s="20" t="s">
        <v>269</v>
      </c>
      <c r="D7" s="73">
        <f>IFERROR(SUM(LARGE(E7:M7,1),LARGE(E7:M7,2),LARGE(E7:M7,3),LARGE(E7:M7,4),LARGE(E7:M7,5),LARGE(E7:M7,6),LARGE(E7:M7,7),LARGE(E7:M7,8),),SUM(E7:M7))</f>
        <v>24</v>
      </c>
      <c r="E7" s="174">
        <v>5</v>
      </c>
      <c r="F7" s="174">
        <v>2</v>
      </c>
      <c r="G7" s="174"/>
      <c r="H7" s="174">
        <v>9</v>
      </c>
      <c r="I7" s="174"/>
      <c r="J7" s="174"/>
      <c r="K7" s="174"/>
      <c r="L7" s="174">
        <v>8</v>
      </c>
      <c r="M7" s="174"/>
      <c r="N7" s="9"/>
      <c r="O7" s="46" t="str">
        <f>IF((COUNT(E7:M7)-8)&gt;0,COUNT(E7:M7)-8,"-")</f>
        <v>-</v>
      </c>
      <c r="P7" s="46" t="str">
        <f>IF(O7=1,SMALL(E7:M7,1),IF(O7=2,SMALL(E7:M7,1)&amp;"; "&amp;SMALL(E7:M7,2),IF(O7=3,SMALL(E7:M7,1)&amp;"; "&amp;SMALL(E7:M7,2)&amp;"; "&amp;SMALL(E7:M7,3),"-")))</f>
        <v>-</v>
      </c>
      <c r="Q7" s="46">
        <f>COUNT(E7:M7)</f>
        <v>4</v>
      </c>
    </row>
    <row r="8" spans="2:17" x14ac:dyDescent="0.2">
      <c r="B8" s="18">
        <v>5</v>
      </c>
      <c r="C8" s="20" t="s">
        <v>59</v>
      </c>
      <c r="D8" s="73">
        <f>IFERROR(SUM(LARGE(E8:M8,1),LARGE(E8:M8,2),LARGE(E8:M8,3),LARGE(E8:M8,4),LARGE(E8:M8,5),LARGE(E8:M8,6),LARGE(E8:M8,7),LARGE(E8:M8,8),),SUM(E8:M8))</f>
        <v>19</v>
      </c>
      <c r="E8" s="174"/>
      <c r="F8" s="174"/>
      <c r="G8" s="174"/>
      <c r="H8" s="174">
        <v>5</v>
      </c>
      <c r="I8" s="174">
        <v>3</v>
      </c>
      <c r="J8" s="174">
        <v>3</v>
      </c>
      <c r="K8" s="174">
        <v>4</v>
      </c>
      <c r="L8" s="174">
        <v>4</v>
      </c>
      <c r="M8" s="174"/>
      <c r="N8" s="9"/>
      <c r="O8" s="46" t="str">
        <f>IF((COUNT(E8:M8)-8)&gt;0,COUNT(E8:M8)-8,"-")</f>
        <v>-</v>
      </c>
      <c r="P8" s="46" t="str">
        <f>IF(O8=1,SMALL(E8:M8,1),IF(O8=2,SMALL(E8:M8,1)&amp;"; "&amp;SMALL(E8:M8,2),IF(O8=3,SMALL(E8:M8,1)&amp;"; "&amp;SMALL(E8:M8,2)&amp;"; "&amp;SMALL(E8:M8,3),"-")))</f>
        <v>-</v>
      </c>
      <c r="Q8" s="46">
        <f>COUNT(E8:M8)</f>
        <v>5</v>
      </c>
    </row>
    <row r="9" spans="2:17" x14ac:dyDescent="0.2">
      <c r="B9" s="18">
        <v>6</v>
      </c>
      <c r="C9" s="20" t="s">
        <v>145</v>
      </c>
      <c r="D9" s="73">
        <f>IFERROR(SUM(LARGE(E9:M9,1),LARGE(E9:M9,2),LARGE(E9:M9,3),LARGE(E9:M9,4),LARGE(E9:M9,5),LARGE(E9:M9,6),LARGE(E9:M9,7),LARGE(E9:M9,8),),SUM(E9:M9))</f>
        <v>10</v>
      </c>
      <c r="E9" s="174"/>
      <c r="F9" s="174"/>
      <c r="G9" s="174">
        <v>1</v>
      </c>
      <c r="H9" s="174">
        <v>4</v>
      </c>
      <c r="I9" s="174">
        <v>2</v>
      </c>
      <c r="J9" s="174">
        <v>2</v>
      </c>
      <c r="K9" s="174">
        <v>1</v>
      </c>
      <c r="L9" s="174"/>
      <c r="M9" s="174"/>
      <c r="N9" s="9"/>
      <c r="O9" s="46" t="str">
        <f>IF((COUNT(E9:M9)-8)&gt;0,COUNT(E9:M9)-8,"-")</f>
        <v>-</v>
      </c>
      <c r="P9" s="46" t="str">
        <f>IF(O9=1,SMALL(E9:M9,1),IF(O9=2,SMALL(E9:M9,1)&amp;"; "&amp;SMALL(E9:M9,2),IF(O9=3,SMALL(E9:M9,1)&amp;"; "&amp;SMALL(E9:M9,2)&amp;"; "&amp;SMALL(E9:M9,3),"-")))</f>
        <v>-</v>
      </c>
      <c r="Q9" s="46">
        <f>COUNT(E9:M9)</f>
        <v>5</v>
      </c>
    </row>
    <row r="10" spans="2:17" x14ac:dyDescent="0.2">
      <c r="B10" s="18">
        <v>7</v>
      </c>
      <c r="C10" s="20" t="s">
        <v>132</v>
      </c>
      <c r="D10" s="73">
        <f>IFERROR(SUM(LARGE(E10:M10,1),LARGE(E10:M10,2),LARGE(E10:M10,3),LARGE(E10:M10,4),LARGE(E10:M10,5),LARGE(E10:M10,6),LARGE(E10:M10,7),LARGE(E10:M10,8),),SUM(E10:M10))</f>
        <v>10</v>
      </c>
      <c r="E10" s="174"/>
      <c r="F10" s="174"/>
      <c r="G10" s="174"/>
      <c r="H10" s="174">
        <v>10</v>
      </c>
      <c r="I10" s="174"/>
      <c r="J10" s="174"/>
      <c r="K10" s="174"/>
      <c r="L10" s="174"/>
      <c r="M10" s="174"/>
      <c r="N10" s="9"/>
      <c r="O10" s="46" t="str">
        <f>IF((COUNT(E10:M10)-8)&gt;0,COUNT(E10:M10)-8,"-")</f>
        <v>-</v>
      </c>
      <c r="P10" s="46" t="str">
        <f>IF(O10=1,SMALL(E10:M10,1),IF(O10=2,SMALL(E10:M10,1)&amp;"; "&amp;SMALL(E10:M10,2),IF(O10=3,SMALL(E10:M10,1)&amp;"; "&amp;SMALL(E10:M10,2)&amp;"; "&amp;SMALL(E10:M10,3),"-")))</f>
        <v>-</v>
      </c>
      <c r="Q10" s="46">
        <f>COUNT(E10:M10)</f>
        <v>1</v>
      </c>
    </row>
    <row r="11" spans="2:17" x14ac:dyDescent="0.2">
      <c r="B11" s="18">
        <v>8</v>
      </c>
      <c r="C11" s="30" t="s">
        <v>258</v>
      </c>
      <c r="D11" s="73">
        <f>IFERROR(SUM(LARGE(E11:M11,1),LARGE(E11:M11,2),LARGE(E11:M11,3),LARGE(E11:M11,4),LARGE(E11:M11,5),LARGE(E11:M11,6),LARGE(E11:M11,7),LARGE(E11:M11,8),),SUM(E11:M11))</f>
        <v>9</v>
      </c>
      <c r="E11" s="174"/>
      <c r="F11" s="174"/>
      <c r="G11" s="174"/>
      <c r="H11" s="174"/>
      <c r="I11" s="174"/>
      <c r="J11" s="174"/>
      <c r="K11" s="174"/>
      <c r="L11" s="174">
        <v>9</v>
      </c>
      <c r="M11" s="174"/>
      <c r="N11" s="9"/>
      <c r="O11" s="46" t="str">
        <f>IF((COUNT(E11:M11)-8)&gt;0,COUNT(E11:M11)-8,"-")</f>
        <v>-</v>
      </c>
      <c r="P11" s="46" t="str">
        <f>IF(O11=1,SMALL(E11:M11,1),IF(O11=2,SMALL(E11:M11,1)&amp;"; "&amp;SMALL(E11:M11,2),IF(O11=3,SMALL(E11:M11,1)&amp;"; "&amp;SMALL(E11:M11,2)&amp;"; "&amp;SMALL(E11:M11,3),"-")))</f>
        <v>-</v>
      </c>
      <c r="Q11" s="46">
        <f>COUNT(E11:M11)</f>
        <v>1</v>
      </c>
    </row>
    <row r="12" spans="2:17" ht="12.75" customHeight="1" x14ac:dyDescent="0.2">
      <c r="B12" s="18">
        <v>9</v>
      </c>
      <c r="C12" s="20" t="s">
        <v>144</v>
      </c>
      <c r="D12" s="73">
        <f>IFERROR(SUM(LARGE(E12:M12,1),LARGE(E12:M12,2),LARGE(E12:M12,3),LARGE(E12:M12,4),LARGE(E12:M12,5),LARGE(E12:M12,6),LARGE(E12:M12,7),LARGE(E12:M12,8),),SUM(E12:M12))</f>
        <v>7</v>
      </c>
      <c r="E12" s="174"/>
      <c r="F12" s="174"/>
      <c r="G12" s="174"/>
      <c r="H12" s="174"/>
      <c r="I12" s="174"/>
      <c r="J12" s="174"/>
      <c r="K12" s="174"/>
      <c r="L12" s="174">
        <v>7</v>
      </c>
      <c r="M12" s="174"/>
      <c r="N12" s="9"/>
      <c r="O12" s="46" t="str">
        <f>IF((COUNT(E12:M12)-8)&gt;0,COUNT(E12:M12)-8,"-")</f>
        <v>-</v>
      </c>
      <c r="P12" s="46" t="str">
        <f>IF(O12=1,SMALL(E12:M12,1),IF(O12=2,SMALL(E12:M12,1)&amp;"; "&amp;SMALL(E12:M12,2),IF(O12=3,SMALL(E12:M12,1)&amp;"; "&amp;SMALL(E12:M12,2)&amp;"; "&amp;SMALL(E12:M12,3),"-")))</f>
        <v>-</v>
      </c>
      <c r="Q12" s="46">
        <f>COUNT(E12:M12)</f>
        <v>1</v>
      </c>
    </row>
    <row r="13" spans="2:17" ht="12.75" customHeight="1" x14ac:dyDescent="0.2">
      <c r="B13" s="18">
        <v>10</v>
      </c>
      <c r="C13" s="20" t="s">
        <v>44</v>
      </c>
      <c r="D13" s="73">
        <f>IFERROR(SUM(LARGE(E13:M13,1),LARGE(E13:M13,2),LARGE(E13:M13,3),LARGE(E13:M13,4),LARGE(E13:M13,5),LARGE(E13:M13,6),LARGE(E13:M13,7),LARGE(E13:M13,8),),SUM(E13:M13))</f>
        <v>6</v>
      </c>
      <c r="E13" s="174"/>
      <c r="F13" s="174"/>
      <c r="G13" s="174"/>
      <c r="H13" s="174"/>
      <c r="I13" s="174"/>
      <c r="J13" s="174"/>
      <c r="K13" s="174">
        <v>6</v>
      </c>
      <c r="L13" s="174"/>
      <c r="M13" s="174"/>
      <c r="N13" s="9"/>
      <c r="O13" s="46" t="str">
        <f>IF((COUNT(E13:M13)-8)&gt;0,COUNT(E13:M13)-8,"-")</f>
        <v>-</v>
      </c>
      <c r="P13" s="46" t="str">
        <f>IF(O13=1,SMALL(E13:M13,1),IF(O13=2,SMALL(E13:M13,1)&amp;"; "&amp;SMALL(E13:M13,2),IF(O13=3,SMALL(E13:M13,1)&amp;"; "&amp;SMALL(E13:M13,2)&amp;"; "&amp;SMALL(E13:M13,3),"-")))</f>
        <v>-</v>
      </c>
      <c r="Q13" s="46">
        <f>COUNT(E13:M13)</f>
        <v>1</v>
      </c>
    </row>
    <row r="14" spans="2:17" ht="12.75" customHeight="1" x14ac:dyDescent="0.2">
      <c r="B14" s="18">
        <v>11</v>
      </c>
      <c r="C14" s="20" t="s">
        <v>324</v>
      </c>
      <c r="D14" s="73">
        <f>IFERROR(SUM(LARGE(E14:M14,1),LARGE(E14:M14,2),LARGE(E14:M14,3),LARGE(E14:M14,4),LARGE(E14:M14,5),LARGE(E14:M14,6),LARGE(E14:M14,7),LARGE(E14:M14,8),),SUM(E14:M14))</f>
        <v>5</v>
      </c>
      <c r="E14" s="174"/>
      <c r="F14" s="174"/>
      <c r="G14" s="174"/>
      <c r="H14" s="174"/>
      <c r="I14" s="174">
        <v>5</v>
      </c>
      <c r="J14" s="174"/>
      <c r="K14" s="174"/>
      <c r="L14" s="174"/>
      <c r="M14" s="174"/>
      <c r="N14" s="9"/>
      <c r="O14" s="46" t="str">
        <f>IF((COUNT(E14:M14)-8)&gt;0,COUNT(E14:M14)-8,"-")</f>
        <v>-</v>
      </c>
      <c r="P14" s="46" t="str">
        <f>IF(O14=1,SMALL(E14:M14,1),IF(O14=2,SMALL(E14:M14,1)&amp;"; "&amp;SMALL(E14:M14,2),IF(O14=3,SMALL(E14:M14,1)&amp;"; "&amp;SMALL(E14:M14,2)&amp;"; "&amp;SMALL(E14:M14,3),"-")))</f>
        <v>-</v>
      </c>
      <c r="Q14" s="46">
        <f>COUNT(E14:M14)</f>
        <v>1</v>
      </c>
    </row>
    <row r="15" spans="2:17" x14ac:dyDescent="0.2">
      <c r="B15" s="18">
        <v>11</v>
      </c>
      <c r="C15" s="20" t="s">
        <v>259</v>
      </c>
      <c r="D15" s="73">
        <f>IFERROR(SUM(LARGE(E15:M15,1),LARGE(E15:M15,2),LARGE(E15:M15,3),LARGE(E15:M15,4),LARGE(E15:M15,5),LARGE(E15:M15,6),LARGE(E15:M15,7),LARGE(E15:M15,8),),SUM(E15:M15))</f>
        <v>5</v>
      </c>
      <c r="E15" s="174"/>
      <c r="F15" s="174"/>
      <c r="G15" s="174"/>
      <c r="H15" s="174"/>
      <c r="I15" s="174"/>
      <c r="J15" s="174"/>
      <c r="K15" s="174"/>
      <c r="L15" s="174">
        <v>5</v>
      </c>
      <c r="M15" s="174"/>
      <c r="N15" s="9"/>
      <c r="O15" s="46" t="str">
        <f>IF((COUNT(E15:M15)-8)&gt;0,COUNT(E15:M15)-8,"-")</f>
        <v>-</v>
      </c>
      <c r="P15" s="46" t="str">
        <f>IF(O15=1,SMALL(E15:M15,1),IF(O15=2,SMALL(E15:M15,1)&amp;"; "&amp;SMALL(E15:M15,2),IF(O15=3,SMALL(E15:M15,1)&amp;"; "&amp;SMALL(E15:M15,2)&amp;"; "&amp;SMALL(E15:M15,3),"-")))</f>
        <v>-</v>
      </c>
      <c r="Q15" s="46">
        <f>COUNT(E15:M15)</f>
        <v>1</v>
      </c>
    </row>
    <row r="16" spans="2:17" x14ac:dyDescent="0.2">
      <c r="B16" s="18">
        <v>13</v>
      </c>
      <c r="C16" s="20" t="s">
        <v>334</v>
      </c>
      <c r="D16" s="73">
        <f>IFERROR(SUM(LARGE(E16:M16,1),LARGE(E16:M16,2),LARGE(E16:M16,3),LARGE(E16:M16,4),LARGE(E16:M16,5),LARGE(E16:M16,6),LARGE(E16:M16,7),LARGE(E16:M16,8),),SUM(E16:M16))</f>
        <v>4</v>
      </c>
      <c r="E16" s="174">
        <v>3</v>
      </c>
      <c r="F16" s="174"/>
      <c r="G16" s="174"/>
      <c r="H16" s="174">
        <v>1</v>
      </c>
      <c r="I16" s="174"/>
      <c r="J16" s="174"/>
      <c r="K16" s="174"/>
      <c r="L16" s="174"/>
      <c r="M16" s="174"/>
      <c r="N16" s="9"/>
      <c r="O16" s="46" t="str">
        <f>IF((COUNT(E16:M16)-8)&gt;0,COUNT(E16:M16)-8,"-")</f>
        <v>-</v>
      </c>
      <c r="P16" s="46" t="str">
        <f>IF(O16=1,SMALL(E16:M16,1),IF(O16=2,SMALL(E16:M16,1)&amp;"; "&amp;SMALL(E16:M16,2),IF(O16=3,SMALL(E16:M16,1)&amp;"; "&amp;SMALL(E16:M16,2)&amp;"; "&amp;SMALL(E16:M16,3),"-")))</f>
        <v>-</v>
      </c>
      <c r="Q16" s="46">
        <f>COUNT(E16:M16)</f>
        <v>2</v>
      </c>
    </row>
    <row r="17" spans="2:17" x14ac:dyDescent="0.2">
      <c r="B17" s="18">
        <v>14</v>
      </c>
      <c r="C17" s="20" t="s">
        <v>358</v>
      </c>
      <c r="D17" s="73">
        <f>IFERROR(SUM(LARGE(E17:M17,1),LARGE(E17:M17,2),LARGE(E17:M17,3),LARGE(E17:M17,4),LARGE(E17:M17,5),LARGE(E17:M17,6),LARGE(E17:M17,7),LARGE(E17:M17,8),),SUM(E17:M17))</f>
        <v>3</v>
      </c>
      <c r="E17" s="174"/>
      <c r="F17" s="174"/>
      <c r="G17" s="174"/>
      <c r="H17" s="174"/>
      <c r="I17" s="174"/>
      <c r="J17" s="174"/>
      <c r="K17" s="174">
        <v>3</v>
      </c>
      <c r="L17" s="174"/>
      <c r="M17" s="174"/>
      <c r="N17" s="9"/>
      <c r="O17" s="46" t="str">
        <f>IF((COUNT(E17:M17)-8)&gt;0,COUNT(E17:M17)-8,"-")</f>
        <v>-</v>
      </c>
      <c r="P17" s="46" t="str">
        <f>IF(O17=1,SMALL(E17:M17,1),IF(O17=2,SMALL(E17:M17,1)&amp;"; "&amp;SMALL(E17:M17,2),IF(O17=3,SMALL(E17:M17,1)&amp;"; "&amp;SMALL(E17:M17,2)&amp;"; "&amp;SMALL(E17:M17,3),"-")))</f>
        <v>-</v>
      </c>
      <c r="Q17" s="46">
        <f>COUNT(E17:M17)</f>
        <v>1</v>
      </c>
    </row>
    <row r="18" spans="2:17" x14ac:dyDescent="0.2">
      <c r="B18" s="18">
        <v>14</v>
      </c>
      <c r="C18" s="20" t="s">
        <v>348</v>
      </c>
      <c r="D18" s="73">
        <f>IFERROR(SUM(LARGE(E18:M18,1),LARGE(E18:M18,2),LARGE(E18:M18,3),LARGE(E18:M18,4),LARGE(E18:M18,5),LARGE(E18:M18,6),LARGE(E18:M18,7),LARGE(E18:M18,8),),SUM(E18:M18))</f>
        <v>3</v>
      </c>
      <c r="E18" s="174"/>
      <c r="F18" s="174"/>
      <c r="G18" s="174"/>
      <c r="H18" s="174">
        <v>3</v>
      </c>
      <c r="I18" s="174"/>
      <c r="J18" s="174"/>
      <c r="K18" s="174"/>
      <c r="L18" s="174"/>
      <c r="M18" s="174"/>
      <c r="N18" s="9"/>
      <c r="O18" s="46" t="str">
        <f>IF((COUNT(E18:M18)-8)&gt;0,COUNT(E18:M18)-8,"-")</f>
        <v>-</v>
      </c>
      <c r="P18" s="46" t="str">
        <f>IF(O18=1,SMALL(E18:M18,1),IF(O18=2,SMALL(E18:M18,1)&amp;"; "&amp;SMALL(E18:M18,2),IF(O18=3,SMALL(E18:M18,1)&amp;"; "&amp;SMALL(E18:M18,2)&amp;"; "&amp;SMALL(E18:M18,3),"-")))</f>
        <v>-</v>
      </c>
      <c r="Q18" s="46">
        <f>COUNT(E18:M18)</f>
        <v>1</v>
      </c>
    </row>
    <row r="19" spans="2:17" x14ac:dyDescent="0.2">
      <c r="B19" s="18">
        <v>14</v>
      </c>
      <c r="C19" s="20" t="s">
        <v>292</v>
      </c>
      <c r="D19" s="73">
        <f>IFERROR(SUM(LARGE(E19:M19,1),LARGE(E19:M19,2),LARGE(E19:M19,3),LARGE(E19:M19,4),LARGE(E19:M19,5),LARGE(E19:M19,6),LARGE(E19:M19,7),LARGE(E19:M19,8),),SUM(E19:M19))</f>
        <v>3</v>
      </c>
      <c r="E19" s="174"/>
      <c r="F19" s="174"/>
      <c r="G19" s="174"/>
      <c r="H19" s="174"/>
      <c r="I19" s="174"/>
      <c r="J19" s="174"/>
      <c r="K19" s="174"/>
      <c r="L19" s="174">
        <v>3</v>
      </c>
      <c r="M19" s="174"/>
      <c r="N19" s="9"/>
      <c r="O19" s="46" t="str">
        <f>IF((COUNT(E19:M19)-8)&gt;0,COUNT(E19:M19)-8,"-")</f>
        <v>-</v>
      </c>
      <c r="P19" s="46" t="str">
        <f>IF(O19=1,SMALL(E19:M19,1),IF(O19=2,SMALL(E19:M19,1)&amp;"; "&amp;SMALL(E19:M19,2),IF(O19=3,SMALL(E19:M19,1)&amp;"; "&amp;SMALL(E19:M19,2)&amp;"; "&amp;SMALL(E19:M19,3),"-")))</f>
        <v>-</v>
      </c>
      <c r="Q19" s="46">
        <f>COUNT(E19:M19)</f>
        <v>1</v>
      </c>
    </row>
    <row r="20" spans="2:17" x14ac:dyDescent="0.2">
      <c r="B20" s="18">
        <v>17</v>
      </c>
      <c r="C20" s="20" t="s">
        <v>283</v>
      </c>
      <c r="D20" s="73">
        <f>IFERROR(SUM(LARGE(E20:M20,1),LARGE(E20:M20,2),LARGE(E20:M20,3),LARGE(E20:M20,4),LARGE(E20:M20,5),LARGE(E20:M20,6),LARGE(E20:M20,7),LARGE(E20:M20,8),),SUM(E20:M20))</f>
        <v>2</v>
      </c>
      <c r="E20" s="174"/>
      <c r="F20" s="174">
        <v>1</v>
      </c>
      <c r="G20" s="174"/>
      <c r="H20" s="174"/>
      <c r="I20" s="174">
        <v>1</v>
      </c>
      <c r="J20" s="174"/>
      <c r="K20" s="174"/>
      <c r="L20" s="174"/>
      <c r="M20" s="174"/>
      <c r="N20" s="9"/>
      <c r="O20" s="46" t="str">
        <f>IF((COUNT(E20:M20)-8)&gt;0,COUNT(E20:M20)-8,"-")</f>
        <v>-</v>
      </c>
      <c r="P20" s="46" t="str">
        <f>IF(O20=1,SMALL(E20:M20,1),IF(O20=2,SMALL(E20:M20,1)&amp;"; "&amp;SMALL(E20:M20,2),IF(O20=3,SMALL(E20:M20,1)&amp;"; "&amp;SMALL(E20:M20,2)&amp;"; "&amp;SMALL(E20:M20,3),"-")))</f>
        <v>-</v>
      </c>
      <c r="Q20" s="46">
        <f>COUNT(E20:M20)</f>
        <v>2</v>
      </c>
    </row>
    <row r="21" spans="2:17" x14ac:dyDescent="0.2">
      <c r="B21" s="18">
        <v>18</v>
      </c>
      <c r="C21" s="20" t="s">
        <v>360</v>
      </c>
      <c r="D21" s="73">
        <f>IFERROR(SUM(LARGE(E21:M21,1),LARGE(E21:M21,2),LARGE(E21:M21,3),LARGE(E21:M21,4),LARGE(E21:M21,5),LARGE(E21:M21,6),LARGE(E21:M21,7),LARGE(E21:M21,8),),SUM(E21:M21))</f>
        <v>2</v>
      </c>
      <c r="E21" s="174"/>
      <c r="F21" s="174"/>
      <c r="G21" s="174"/>
      <c r="H21" s="174"/>
      <c r="I21" s="174"/>
      <c r="J21" s="174"/>
      <c r="K21" s="174">
        <v>2</v>
      </c>
      <c r="L21" s="174"/>
      <c r="M21" s="174"/>
      <c r="N21" s="9"/>
      <c r="O21" s="46" t="str">
        <f>IF((COUNT(E21:M21)-8)&gt;0,COUNT(E21:M21)-8,"-")</f>
        <v>-</v>
      </c>
      <c r="P21" s="46" t="str">
        <f>IF(O21=1,SMALL(E21:M21,1),IF(O21=2,SMALL(E21:M21,1)&amp;"; "&amp;SMALL(E21:M21,2),IF(O21=3,SMALL(E21:M21,1)&amp;"; "&amp;SMALL(E21:M21,2)&amp;"; "&amp;SMALL(E21:M21,3),"-")))</f>
        <v>-</v>
      </c>
      <c r="Q21" s="46">
        <f>COUNT(E21:M21)</f>
        <v>1</v>
      </c>
    </row>
    <row r="22" spans="2:17" x14ac:dyDescent="0.2">
      <c r="B22" s="18">
        <v>18</v>
      </c>
      <c r="C22" s="20" t="s">
        <v>316</v>
      </c>
      <c r="D22" s="73">
        <f>IFERROR(SUM(LARGE(E22:M22,1),LARGE(E22:M22,2),LARGE(E22:M22,3),LARGE(E22:M22,4),LARGE(E22:M22,5),LARGE(E22:M22,6),LARGE(E22:M22,7),LARGE(E22:M22,8),),SUM(E22:M22))</f>
        <v>2</v>
      </c>
      <c r="E22" s="174"/>
      <c r="F22" s="174"/>
      <c r="G22" s="174"/>
      <c r="H22" s="174">
        <v>2</v>
      </c>
      <c r="I22" s="174"/>
      <c r="J22" s="174"/>
      <c r="K22" s="174"/>
      <c r="L22" s="174"/>
      <c r="M22" s="174"/>
      <c r="N22" s="9"/>
      <c r="O22" s="46" t="str">
        <f>IF((COUNT(E22:M22)-8)&gt;0,COUNT(E22:M22)-8,"-")</f>
        <v>-</v>
      </c>
      <c r="P22" s="46" t="str">
        <f>IF(O22=1,SMALL(E22:M22,1),IF(O22=2,SMALL(E22:M22,1)&amp;"; "&amp;SMALL(E22:M22,2),IF(O22=3,SMALL(E22:M22,1)&amp;"; "&amp;SMALL(E22:M22,2)&amp;"; "&amp;SMALL(E22:M22,3),"-")))</f>
        <v>-</v>
      </c>
      <c r="Q22" s="46">
        <f>COUNT(E22:M22)</f>
        <v>1</v>
      </c>
    </row>
    <row r="23" spans="2:17" x14ac:dyDescent="0.2">
      <c r="B23" s="18">
        <v>18</v>
      </c>
      <c r="C23" s="20" t="s">
        <v>24</v>
      </c>
      <c r="D23" s="73">
        <f>IFERROR(SUM(LARGE(E23:M23,1),LARGE(E23:M23,2),LARGE(E23:M23,3),LARGE(E23:M23,4),LARGE(E23:M23,5),LARGE(E23:M23,6),LARGE(E23:M23,7),LARGE(E23:M23,8),),SUM(E23:M23))</f>
        <v>2</v>
      </c>
      <c r="E23" s="174">
        <v>2</v>
      </c>
      <c r="F23" s="174"/>
      <c r="G23" s="174"/>
      <c r="H23" s="174"/>
      <c r="I23" s="174"/>
      <c r="J23" s="174"/>
      <c r="K23" s="174"/>
      <c r="L23" s="174"/>
      <c r="M23" s="174"/>
      <c r="N23" s="9"/>
      <c r="O23" s="46" t="str">
        <f>IF((COUNT(E23:M23)-8)&gt;0,COUNT(E23:M23)-8,"-")</f>
        <v>-</v>
      </c>
      <c r="P23" s="46" t="str">
        <f>IF(O23=1,SMALL(E23:M23,1),IF(O23=2,SMALL(E23:M23,1)&amp;"; "&amp;SMALL(E23:M23,2),IF(O23=3,SMALL(E23:M23,1)&amp;"; "&amp;SMALL(E23:M23,2)&amp;"; "&amp;SMALL(E23:M23,3),"-")))</f>
        <v>-</v>
      </c>
      <c r="Q23" s="46">
        <f>COUNT(E23:M23)</f>
        <v>1</v>
      </c>
    </row>
    <row r="24" spans="2:17" x14ac:dyDescent="0.2">
      <c r="B24" s="18">
        <v>18</v>
      </c>
      <c r="C24" s="20" t="s">
        <v>260</v>
      </c>
      <c r="D24" s="73">
        <f>IFERROR(SUM(LARGE(E24:M24,1),LARGE(E24:M24,2),LARGE(E24:M24,3),LARGE(E24:M24,4),LARGE(E24:M24,5),LARGE(E24:M24,6),LARGE(E24:M24,7),LARGE(E24:M24,8),),SUM(E24:M24))</f>
        <v>2</v>
      </c>
      <c r="E24" s="174"/>
      <c r="F24" s="174"/>
      <c r="G24" s="174"/>
      <c r="H24" s="174"/>
      <c r="I24" s="174"/>
      <c r="J24" s="174"/>
      <c r="K24" s="174"/>
      <c r="L24" s="174">
        <v>2</v>
      </c>
      <c r="M24" s="174"/>
      <c r="N24" s="9"/>
      <c r="O24" s="46" t="str">
        <f>IF((COUNT(E24:M24)-8)&gt;0,COUNT(E24:M24)-8,"-")</f>
        <v>-</v>
      </c>
      <c r="P24" s="46" t="str">
        <f>IF(O24=1,SMALL(E24:M24,1),IF(O24=2,SMALL(E24:M24,1)&amp;"; "&amp;SMALL(E24:M24,2),IF(O24=3,SMALL(E24:M24,1)&amp;"; "&amp;SMALL(E24:M24,2)&amp;"; "&amp;SMALL(E24:M24,3),"-")))</f>
        <v>-</v>
      </c>
      <c r="Q24" s="46">
        <f>COUNT(E24:M24)</f>
        <v>1</v>
      </c>
    </row>
    <row r="25" spans="2:17" x14ac:dyDescent="0.2">
      <c r="B25" s="18">
        <v>22</v>
      </c>
      <c r="C25" s="20" t="s">
        <v>120</v>
      </c>
      <c r="D25" s="73">
        <f>IFERROR(SUM(LARGE(E25:M25,1),LARGE(E25:M25,2),LARGE(E25:M25,3),LARGE(E25:M25,4),LARGE(E25:M25,5),LARGE(E25:M25,6),LARGE(E25:M25,7),LARGE(E25:M25,8),),SUM(E25:M25))</f>
        <v>1</v>
      </c>
      <c r="E25" s="174">
        <v>1</v>
      </c>
      <c r="F25" s="174"/>
      <c r="G25" s="174"/>
      <c r="H25" s="174"/>
      <c r="I25" s="174"/>
      <c r="J25" s="174"/>
      <c r="K25" s="174"/>
      <c r="L25" s="174"/>
      <c r="M25" s="174"/>
      <c r="N25" s="9"/>
      <c r="O25" s="46" t="str">
        <f>IF((COUNT(E25:M25)-8)&gt;0,COUNT(E25:M25)-8,"-")</f>
        <v>-</v>
      </c>
      <c r="P25" s="46" t="str">
        <f>IF(O25=1,SMALL(E25:M25,1),IF(O25=2,SMALL(E25:M25,1)&amp;"; "&amp;SMALL(E25:M25,2),IF(O25=3,SMALL(E25:M25,1)&amp;"; "&amp;SMALL(E25:M25,2)&amp;"; "&amp;SMALL(E25:M25,3),"-")))</f>
        <v>-</v>
      </c>
      <c r="Q25" s="46">
        <f>COUNT(E25:M25)</f>
        <v>1</v>
      </c>
    </row>
    <row r="26" spans="2:17" x14ac:dyDescent="0.2">
      <c r="B26" s="18">
        <v>22</v>
      </c>
      <c r="C26" s="20" t="s">
        <v>355</v>
      </c>
      <c r="D26" s="73">
        <f>IFERROR(SUM(LARGE(E26:M26,1),LARGE(E26:M26,2),LARGE(E26:M26,3),LARGE(E26:M26,4),LARGE(E26:M26,5),LARGE(E26:M26,6),LARGE(E26:M26,7),LARGE(E26:M26,8),),SUM(E26:M26))</f>
        <v>1</v>
      </c>
      <c r="E26" s="174"/>
      <c r="F26" s="174"/>
      <c r="G26" s="174"/>
      <c r="H26" s="174"/>
      <c r="I26" s="174"/>
      <c r="J26" s="174">
        <v>1</v>
      </c>
      <c r="K26" s="174"/>
      <c r="L26" s="174"/>
      <c r="M26" s="174"/>
      <c r="N26" s="9"/>
      <c r="O26" s="46" t="str">
        <f>IF((COUNT(E26:M26)-8)&gt;0,COUNT(E26:M26)-8,"-")</f>
        <v>-</v>
      </c>
      <c r="P26" s="46" t="str">
        <f>IF(O26=1,SMALL(E26:M26,1),IF(O26=2,SMALL(E26:M26,1)&amp;"; "&amp;SMALL(E26:M26,2),IF(O26=3,SMALL(E26:M26,1)&amp;"; "&amp;SMALL(E26:M26,2)&amp;"; "&amp;SMALL(E26:M26,3),"-")))</f>
        <v>-</v>
      </c>
      <c r="Q26" s="46">
        <f>COUNT(E26:M26)</f>
        <v>1</v>
      </c>
    </row>
    <row r="27" spans="2:17" x14ac:dyDescent="0.2">
      <c r="B27" s="18">
        <v>22</v>
      </c>
      <c r="C27" s="20" t="s">
        <v>362</v>
      </c>
      <c r="D27" s="73">
        <f>IFERROR(SUM(LARGE(E27:M27,1),LARGE(E27:M27,2),LARGE(E27:M27,3),LARGE(E27:M27,4),LARGE(E27:M27,5),LARGE(E27:M27,6),LARGE(E27:M27,7),LARGE(E27:M27,8),),SUM(E27:M27))</f>
        <v>1</v>
      </c>
      <c r="E27" s="174"/>
      <c r="F27" s="174"/>
      <c r="G27" s="174"/>
      <c r="H27" s="174"/>
      <c r="I27" s="174"/>
      <c r="J27" s="174"/>
      <c r="K27" s="174"/>
      <c r="L27" s="174">
        <v>1</v>
      </c>
      <c r="M27" s="174"/>
      <c r="N27" s="9"/>
      <c r="O27" s="46" t="str">
        <f>IF((COUNT(E27:M27)-8)&gt;0,COUNT(E27:M27)-8,"-")</f>
        <v>-</v>
      </c>
      <c r="P27" s="46" t="str">
        <f>IF(O27=1,SMALL(E27:M27,1),IF(O27=2,SMALL(E27:M27,1)&amp;"; "&amp;SMALL(E27:M27,2),IF(O27=3,SMALL(E27:M27,1)&amp;"; "&amp;SMALL(E27:M27,2)&amp;"; "&amp;SMALL(E27:M27,3),"-")))</f>
        <v>-</v>
      </c>
      <c r="Q27" s="46">
        <f>COUNT(E27:M27)</f>
        <v>1</v>
      </c>
    </row>
    <row r="28" spans="2:17" hidden="1" x14ac:dyDescent="0.2">
      <c r="B28" s="18"/>
      <c r="C28" s="20" t="s">
        <v>289</v>
      </c>
      <c r="D28" s="73">
        <f t="shared" ref="D4:D44" si="0">IFERROR(SUM(LARGE(E28:M28,1),LARGE(E28:M28,2),LARGE(E28:M28,3),LARGE(E28:M28,4),LARGE(E28:M28,5),LARGE(E28:M28,6),LARGE(E28:M28,7),LARGE(E28:M28,8),),SUM(E28:M28))</f>
        <v>0</v>
      </c>
      <c r="E28" s="174"/>
      <c r="F28" s="174"/>
      <c r="G28" s="174"/>
      <c r="H28" s="174"/>
      <c r="I28" s="174"/>
      <c r="J28" s="174"/>
      <c r="K28" s="174"/>
      <c r="L28" s="174"/>
      <c r="M28" s="174"/>
      <c r="N28" s="9"/>
      <c r="O28" s="46" t="str">
        <f t="shared" ref="O4:O44" si="1">IF((COUNT(E28:M28)-8)&gt;0,COUNT(E28:M28)-8,"-")</f>
        <v>-</v>
      </c>
      <c r="P28" s="46" t="str">
        <f t="shared" ref="P4:P44" si="2">IF(O28=1,SMALL(E28:M28,1),IF(O28=2,SMALL(E28:M28,1)&amp;"; "&amp;SMALL(E28:M28,2),IF(O28=3,SMALL(E28:M28,1)&amp;"; "&amp;SMALL(E28:M28,2)&amp;"; "&amp;SMALL(E28:M28,3),"-")))</f>
        <v>-</v>
      </c>
      <c r="Q28" s="46">
        <f t="shared" ref="Q4:Q44" si="3">COUNT(E28:M28)</f>
        <v>0</v>
      </c>
    </row>
    <row r="29" spans="2:17" hidden="1" x14ac:dyDescent="0.2">
      <c r="B29" s="18"/>
      <c r="C29" s="20" t="s">
        <v>170</v>
      </c>
      <c r="D29" s="73">
        <f t="shared" si="0"/>
        <v>0</v>
      </c>
      <c r="E29" s="174"/>
      <c r="F29" s="174"/>
      <c r="G29" s="174"/>
      <c r="H29" s="174"/>
      <c r="I29" s="174"/>
      <c r="J29" s="174"/>
      <c r="K29" s="174"/>
      <c r="L29" s="174"/>
      <c r="M29" s="174"/>
      <c r="N29" s="9"/>
      <c r="O29" s="46" t="str">
        <f t="shared" si="1"/>
        <v>-</v>
      </c>
      <c r="P29" s="46" t="str">
        <f t="shared" si="2"/>
        <v>-</v>
      </c>
      <c r="Q29" s="46">
        <f t="shared" si="3"/>
        <v>0</v>
      </c>
    </row>
    <row r="30" spans="2:17" hidden="1" x14ac:dyDescent="0.2">
      <c r="B30" s="18"/>
      <c r="C30" s="20" t="s">
        <v>308</v>
      </c>
      <c r="D30" s="73">
        <f t="shared" si="0"/>
        <v>0</v>
      </c>
      <c r="E30" s="174"/>
      <c r="F30" s="174"/>
      <c r="G30" s="174"/>
      <c r="H30" s="174"/>
      <c r="I30" s="174"/>
      <c r="J30" s="174"/>
      <c r="K30" s="174"/>
      <c r="L30" s="174"/>
      <c r="M30" s="174"/>
      <c r="N30" s="9"/>
      <c r="O30" s="46" t="str">
        <f t="shared" si="1"/>
        <v>-</v>
      </c>
      <c r="P30" s="46" t="str">
        <f t="shared" si="2"/>
        <v>-</v>
      </c>
      <c r="Q30" s="46">
        <f t="shared" si="3"/>
        <v>0</v>
      </c>
    </row>
    <row r="31" spans="2:17" hidden="1" x14ac:dyDescent="0.2">
      <c r="B31" s="18"/>
      <c r="C31" s="20" t="s">
        <v>328</v>
      </c>
      <c r="D31" s="73">
        <f t="shared" si="0"/>
        <v>0</v>
      </c>
      <c r="E31" s="174"/>
      <c r="F31" s="174"/>
      <c r="G31" s="174"/>
      <c r="H31" s="174"/>
      <c r="I31" s="174"/>
      <c r="J31" s="174"/>
      <c r="K31" s="174"/>
      <c r="L31" s="174"/>
      <c r="M31" s="174"/>
      <c r="N31" s="9"/>
      <c r="O31" s="46" t="str">
        <f t="shared" si="1"/>
        <v>-</v>
      </c>
      <c r="P31" s="46" t="str">
        <f t="shared" si="2"/>
        <v>-</v>
      </c>
      <c r="Q31" s="46">
        <f t="shared" si="3"/>
        <v>0</v>
      </c>
    </row>
    <row r="32" spans="2:17" hidden="1" x14ac:dyDescent="0.2">
      <c r="B32" s="18"/>
      <c r="C32" s="20" t="s">
        <v>327</v>
      </c>
      <c r="D32" s="73">
        <f t="shared" si="0"/>
        <v>0</v>
      </c>
      <c r="E32" s="174"/>
      <c r="F32" s="174"/>
      <c r="G32" s="174"/>
      <c r="H32" s="174"/>
      <c r="I32" s="174"/>
      <c r="J32" s="174"/>
      <c r="K32" s="174"/>
      <c r="L32" s="174"/>
      <c r="M32" s="174"/>
      <c r="N32" s="9"/>
      <c r="O32" s="46" t="str">
        <f t="shared" si="1"/>
        <v>-</v>
      </c>
      <c r="P32" s="46" t="str">
        <f t="shared" si="2"/>
        <v>-</v>
      </c>
      <c r="Q32" s="46">
        <f t="shared" si="3"/>
        <v>0</v>
      </c>
    </row>
    <row r="33" spans="2:17" hidden="1" x14ac:dyDescent="0.2">
      <c r="B33" s="18"/>
      <c r="C33" s="20" t="s">
        <v>62</v>
      </c>
      <c r="D33" s="73">
        <f t="shared" si="0"/>
        <v>0</v>
      </c>
      <c r="E33" s="174"/>
      <c r="F33" s="174"/>
      <c r="G33" s="174"/>
      <c r="H33" s="174"/>
      <c r="I33" s="174"/>
      <c r="J33" s="174"/>
      <c r="K33" s="174"/>
      <c r="L33" s="174"/>
      <c r="M33" s="174"/>
      <c r="N33" s="9"/>
      <c r="O33" s="46" t="str">
        <f t="shared" si="1"/>
        <v>-</v>
      </c>
      <c r="P33" s="46" t="str">
        <f t="shared" si="2"/>
        <v>-</v>
      </c>
      <c r="Q33" s="46">
        <f t="shared" si="3"/>
        <v>0</v>
      </c>
    </row>
    <row r="34" spans="2:17" hidden="1" x14ac:dyDescent="0.2">
      <c r="B34" s="18"/>
      <c r="C34" s="20" t="s">
        <v>310</v>
      </c>
      <c r="D34" s="73">
        <f t="shared" si="0"/>
        <v>0</v>
      </c>
      <c r="E34" s="174"/>
      <c r="F34" s="174"/>
      <c r="G34" s="174"/>
      <c r="H34" s="174"/>
      <c r="I34" s="174"/>
      <c r="J34" s="174"/>
      <c r="K34" s="174"/>
      <c r="L34" s="174"/>
      <c r="M34" s="174"/>
      <c r="N34" s="9"/>
      <c r="O34" s="46" t="str">
        <f t="shared" si="1"/>
        <v>-</v>
      </c>
      <c r="P34" s="46" t="str">
        <f t="shared" si="2"/>
        <v>-</v>
      </c>
      <c r="Q34" s="46">
        <f t="shared" si="3"/>
        <v>0</v>
      </c>
    </row>
    <row r="35" spans="2:17" hidden="1" x14ac:dyDescent="0.2">
      <c r="B35" s="18"/>
      <c r="C35" s="20" t="s">
        <v>314</v>
      </c>
      <c r="D35" s="73">
        <f t="shared" si="0"/>
        <v>0</v>
      </c>
      <c r="E35" s="174"/>
      <c r="F35" s="174"/>
      <c r="G35" s="174"/>
      <c r="H35" s="174"/>
      <c r="I35" s="174"/>
      <c r="J35" s="174"/>
      <c r="K35" s="174"/>
      <c r="L35" s="174"/>
      <c r="M35" s="174"/>
      <c r="N35" s="9"/>
      <c r="O35" s="46" t="str">
        <f t="shared" si="1"/>
        <v>-</v>
      </c>
      <c r="P35" s="46" t="str">
        <f t="shared" si="2"/>
        <v>-</v>
      </c>
      <c r="Q35" s="46">
        <f t="shared" si="3"/>
        <v>0</v>
      </c>
    </row>
    <row r="36" spans="2:17" hidden="1" x14ac:dyDescent="0.2">
      <c r="B36" s="18"/>
      <c r="C36" s="20" t="s">
        <v>291</v>
      </c>
      <c r="D36" s="73">
        <f t="shared" si="0"/>
        <v>0</v>
      </c>
      <c r="E36" s="174"/>
      <c r="F36" s="174"/>
      <c r="G36" s="174"/>
      <c r="H36" s="174"/>
      <c r="I36" s="174"/>
      <c r="J36" s="174"/>
      <c r="K36" s="174"/>
      <c r="L36" s="174"/>
      <c r="M36" s="174"/>
      <c r="N36" s="9"/>
      <c r="O36" s="46" t="str">
        <f t="shared" si="1"/>
        <v>-</v>
      </c>
      <c r="P36" s="46" t="str">
        <f t="shared" si="2"/>
        <v>-</v>
      </c>
      <c r="Q36" s="46">
        <f t="shared" si="3"/>
        <v>0</v>
      </c>
    </row>
    <row r="37" spans="2:17" hidden="1" x14ac:dyDescent="0.2">
      <c r="B37" s="18"/>
      <c r="C37" s="20" t="s">
        <v>92</v>
      </c>
      <c r="D37" s="73">
        <f t="shared" si="0"/>
        <v>0</v>
      </c>
      <c r="E37" s="174"/>
      <c r="F37" s="174"/>
      <c r="G37" s="174"/>
      <c r="H37" s="174"/>
      <c r="I37" s="174"/>
      <c r="J37" s="174"/>
      <c r="K37" s="174"/>
      <c r="L37" s="174"/>
      <c r="M37" s="174"/>
      <c r="N37" s="9"/>
      <c r="O37" s="46" t="str">
        <f t="shared" si="1"/>
        <v>-</v>
      </c>
      <c r="P37" s="46" t="str">
        <f t="shared" si="2"/>
        <v>-</v>
      </c>
      <c r="Q37" s="46">
        <f t="shared" si="3"/>
        <v>0</v>
      </c>
    </row>
    <row r="38" spans="2:17" hidden="1" x14ac:dyDescent="0.2">
      <c r="B38" s="18"/>
      <c r="C38" s="20" t="s">
        <v>315</v>
      </c>
      <c r="D38" s="73">
        <f t="shared" si="0"/>
        <v>0</v>
      </c>
      <c r="E38" s="174"/>
      <c r="F38" s="174"/>
      <c r="G38" s="174"/>
      <c r="H38" s="174"/>
      <c r="I38" s="174"/>
      <c r="J38" s="174"/>
      <c r="K38" s="174"/>
      <c r="L38" s="174"/>
      <c r="M38" s="174"/>
      <c r="N38" s="9"/>
      <c r="O38" s="46" t="str">
        <f t="shared" si="1"/>
        <v>-</v>
      </c>
      <c r="P38" s="46" t="str">
        <f t="shared" si="2"/>
        <v>-</v>
      </c>
      <c r="Q38" s="46">
        <f t="shared" si="3"/>
        <v>0</v>
      </c>
    </row>
    <row r="39" spans="2:17" hidden="1" x14ac:dyDescent="0.2">
      <c r="B39" s="18"/>
      <c r="C39" s="20" t="s">
        <v>329</v>
      </c>
      <c r="D39" s="73">
        <f t="shared" si="0"/>
        <v>0</v>
      </c>
      <c r="E39" s="174"/>
      <c r="F39" s="174"/>
      <c r="G39" s="174"/>
      <c r="H39" s="174"/>
      <c r="I39" s="174"/>
      <c r="J39" s="174"/>
      <c r="K39" s="174"/>
      <c r="L39" s="174"/>
      <c r="M39" s="174"/>
      <c r="N39" s="9"/>
      <c r="O39" s="46" t="str">
        <f t="shared" si="1"/>
        <v>-</v>
      </c>
      <c r="P39" s="46" t="str">
        <f t="shared" si="2"/>
        <v>-</v>
      </c>
      <c r="Q39" s="46">
        <f t="shared" si="3"/>
        <v>0</v>
      </c>
    </row>
    <row r="40" spans="2:17" hidden="1" x14ac:dyDescent="0.2">
      <c r="B40" s="18"/>
      <c r="C40" s="20" t="s">
        <v>118</v>
      </c>
      <c r="D40" s="73">
        <f t="shared" si="0"/>
        <v>0</v>
      </c>
      <c r="E40" s="174"/>
      <c r="F40" s="174"/>
      <c r="G40" s="174"/>
      <c r="H40" s="174"/>
      <c r="I40" s="174"/>
      <c r="J40" s="174"/>
      <c r="K40" s="174"/>
      <c r="L40" s="174"/>
      <c r="M40" s="174"/>
      <c r="N40" s="9"/>
      <c r="O40" s="46" t="str">
        <f t="shared" si="1"/>
        <v>-</v>
      </c>
      <c r="P40" s="46" t="str">
        <f t="shared" si="2"/>
        <v>-</v>
      </c>
      <c r="Q40" s="46">
        <f t="shared" si="3"/>
        <v>0</v>
      </c>
    </row>
    <row r="41" spans="2:17" hidden="1" x14ac:dyDescent="0.2">
      <c r="B41" s="18"/>
      <c r="C41" s="20" t="s">
        <v>330</v>
      </c>
      <c r="D41" s="73">
        <f t="shared" si="0"/>
        <v>0</v>
      </c>
      <c r="E41" s="174"/>
      <c r="F41" s="174"/>
      <c r="G41" s="174"/>
      <c r="H41" s="174"/>
      <c r="I41" s="174"/>
      <c r="J41" s="174"/>
      <c r="K41" s="174"/>
      <c r="L41" s="174"/>
      <c r="M41" s="174"/>
      <c r="N41" s="9"/>
      <c r="O41" s="46" t="str">
        <f t="shared" si="1"/>
        <v>-</v>
      </c>
      <c r="P41" s="46" t="str">
        <f t="shared" si="2"/>
        <v>-</v>
      </c>
      <c r="Q41" s="46">
        <f t="shared" si="3"/>
        <v>0</v>
      </c>
    </row>
    <row r="42" spans="2:17" ht="12" hidden="1" customHeight="1" x14ac:dyDescent="0.2">
      <c r="B42" s="18"/>
      <c r="C42" s="20" t="s">
        <v>284</v>
      </c>
      <c r="D42" s="73">
        <f t="shared" si="0"/>
        <v>0</v>
      </c>
      <c r="E42" s="174"/>
      <c r="F42" s="174"/>
      <c r="G42" s="174"/>
      <c r="H42" s="174"/>
      <c r="I42" s="174"/>
      <c r="J42" s="174"/>
      <c r="K42" s="174"/>
      <c r="L42" s="174"/>
      <c r="M42" s="174"/>
      <c r="N42" s="9"/>
      <c r="O42" s="46" t="str">
        <f t="shared" si="1"/>
        <v>-</v>
      </c>
      <c r="P42" s="46" t="str">
        <f t="shared" si="2"/>
        <v>-</v>
      </c>
      <c r="Q42" s="46">
        <f t="shared" si="3"/>
        <v>0</v>
      </c>
    </row>
    <row r="43" spans="2:17" ht="12" hidden="1" customHeight="1" x14ac:dyDescent="0.2">
      <c r="B43" s="18"/>
      <c r="C43" s="20" t="s">
        <v>321</v>
      </c>
      <c r="D43" s="73">
        <f t="shared" si="0"/>
        <v>0</v>
      </c>
      <c r="E43" s="174"/>
      <c r="F43" s="174"/>
      <c r="G43" s="174"/>
      <c r="H43" s="174"/>
      <c r="I43" s="174"/>
      <c r="J43" s="174"/>
      <c r="K43" s="174"/>
      <c r="L43" s="174"/>
      <c r="M43" s="174"/>
      <c r="N43" s="9"/>
      <c r="O43" s="46" t="str">
        <f t="shared" si="1"/>
        <v>-</v>
      </c>
      <c r="P43" s="46" t="str">
        <f t="shared" si="2"/>
        <v>-</v>
      </c>
      <c r="Q43" s="46">
        <f t="shared" si="3"/>
        <v>0</v>
      </c>
    </row>
    <row r="44" spans="2:17" ht="12" hidden="1" customHeight="1" x14ac:dyDescent="0.2">
      <c r="B44" s="18"/>
      <c r="C44" s="20" t="s">
        <v>325</v>
      </c>
      <c r="D44" s="73">
        <f t="shared" si="0"/>
        <v>0</v>
      </c>
      <c r="E44" s="174"/>
      <c r="F44" s="174"/>
      <c r="G44" s="174"/>
      <c r="H44" s="174"/>
      <c r="I44" s="174"/>
      <c r="J44" s="174"/>
      <c r="K44" s="174"/>
      <c r="L44" s="174"/>
      <c r="M44" s="174"/>
      <c r="N44" s="9"/>
      <c r="O44" s="46" t="str">
        <f t="shared" si="1"/>
        <v>-</v>
      </c>
      <c r="P44" s="46" t="str">
        <f t="shared" si="2"/>
        <v>-</v>
      </c>
      <c r="Q44" s="46">
        <f t="shared" si="3"/>
        <v>0</v>
      </c>
    </row>
    <row r="45" spans="2:17" hidden="1" x14ac:dyDescent="0.2"/>
  </sheetData>
  <autoFilter ref="B3:Q3" xr:uid="{00000000-0001-0000-0900-000000000000}">
    <sortState xmlns:xlrd2="http://schemas.microsoft.com/office/spreadsheetml/2017/richdata2" ref="B4:Q27">
      <sortCondition ref="B3"/>
    </sortState>
  </autoFilter>
  <sortState xmlns:xlrd2="http://schemas.microsoft.com/office/spreadsheetml/2017/richdata2" ref="B4:Q27">
    <sortCondition descending="1" ref="D4:D27"/>
    <sortCondition descending="1" ref="Q4:Q27"/>
    <sortCondition ref="C4:C27"/>
  </sortState>
  <phoneticPr fontId="0" type="noConversion"/>
  <conditionalFormatting sqref="E4:L4 E7:E9">
    <cfRule type="cellIs" dxfId="13" priority="175" operator="equal">
      <formula>0</formula>
    </cfRule>
  </conditionalFormatting>
  <conditionalFormatting sqref="E4:M44">
    <cfRule type="cellIs" dxfId="12" priority="161" operator="equal">
      <formula>0</formula>
    </cfRule>
  </conditionalFormatting>
  <conditionalFormatting sqref="F4:F13">
    <cfRule type="cellIs" dxfId="11" priority="158" operator="equal">
      <formula>0</formula>
    </cfRule>
  </conditionalFormatting>
  <conditionalFormatting sqref="G5:H14 J14">
    <cfRule type="cellIs" dxfId="10" priority="113" operator="equal">
      <formula>0</formula>
    </cfRule>
  </conditionalFormatting>
  <conditionalFormatting sqref="K26:L44">
    <cfRule type="cellIs" dxfId="9" priority="4" operator="equal">
      <formula>0</formula>
    </cfRule>
  </conditionalFormatting>
  <conditionalFormatting sqref="L31:M44">
    <cfRule type="cellIs" dxfId="8" priority="6" operator="equal">
      <formula>0</formula>
    </cfRule>
  </conditionalFormatting>
  <conditionalFormatting sqref="O4:Q44">
    <cfRule type="cellIs" dxfId="7" priority="1" operator="equal">
      <formula>"-"</formula>
    </cfRule>
    <cfRule type="cellIs" dxfId="6" priority="2" operator="equal">
      <formula>0</formula>
    </cfRule>
  </conditionalFormatting>
  <pageMargins left="0.78740157499999996" right="0.78740157499999996" top="0.984251969" bottom="0.984251969" header="0.4921259845" footer="0.4921259845"/>
  <pageSetup paperSize="9" scale="6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</sheetPr>
  <dimension ref="B1:Q21"/>
  <sheetViews>
    <sheetView showGridLines="0" zoomScale="160" zoomScaleNormal="160" zoomScaleSheetLayoutView="100" workbookViewId="0">
      <pane ySplit="3" topLeftCell="A11" activePane="bottomLeft" state="frozen"/>
      <selection activeCell="C30" sqref="C30"/>
      <selection pane="bottomLeft" activeCell="A14" sqref="A14:XFD15"/>
    </sheetView>
  </sheetViews>
  <sheetFormatPr defaultRowHeight="12.75" x14ac:dyDescent="0.2"/>
  <cols>
    <col min="1" max="1" width="2.7109375" customWidth="1"/>
    <col min="2" max="2" width="6.7109375" style="1" customWidth="1"/>
    <col min="3" max="3" width="21.7109375" customWidth="1"/>
    <col min="4" max="4" width="10.5703125" style="1" customWidth="1"/>
    <col min="5" max="13" width="6.7109375" style="1" customWidth="1"/>
    <col min="14" max="14" width="1.5703125" customWidth="1"/>
    <col min="15" max="16" width="7.7109375" customWidth="1"/>
  </cols>
  <sheetData>
    <row r="1" spans="2:17" x14ac:dyDescent="0.2">
      <c r="B1" s="2"/>
      <c r="E1" s="5"/>
      <c r="F1" s="5"/>
      <c r="G1" s="5"/>
      <c r="H1" s="5"/>
      <c r="I1" s="5"/>
      <c r="J1" s="5"/>
      <c r="K1" s="5"/>
      <c r="L1" s="5"/>
      <c r="M1" s="5"/>
    </row>
    <row r="2" spans="2:17" x14ac:dyDescent="0.2">
      <c r="B2" s="113"/>
      <c r="C2" s="114"/>
      <c r="D2" s="115"/>
      <c r="E2" s="28" t="str">
        <f>'Celkové pořadí'!G2</f>
        <v>15.06.</v>
      </c>
      <c r="F2" s="28" t="str">
        <f>'Celkové pořadí'!H2</f>
        <v>29.06.</v>
      </c>
      <c r="G2" s="28" t="str">
        <f>'Celkové pořadí'!I2</f>
        <v>13.07.</v>
      </c>
      <c r="H2" s="28" t="str">
        <f>'Celkové pořadí'!J2</f>
        <v>27.07.</v>
      </c>
      <c r="I2" s="28" t="str">
        <f>'Celkové pořadí'!K2</f>
        <v>10.08.</v>
      </c>
      <c r="J2" s="28" t="str">
        <f>'Celkové pořadí'!L2</f>
        <v>17.08.</v>
      </c>
      <c r="K2" s="28" t="str">
        <f>'Celkové pořadí'!M2</f>
        <v>31.08.</v>
      </c>
      <c r="L2" s="28" t="str">
        <f>'Celkové pořadí'!N2</f>
        <v>07.09.</v>
      </c>
      <c r="M2" s="28" t="str">
        <f>'Celkové pořadí'!O2</f>
        <v>14.09.</v>
      </c>
      <c r="O2" s="118"/>
      <c r="P2" s="118"/>
      <c r="Q2" s="58"/>
    </row>
    <row r="3" spans="2:17" ht="100.15" customHeight="1" x14ac:dyDescent="0.2">
      <c r="B3" s="137" t="s">
        <v>0</v>
      </c>
      <c r="C3" s="116" t="s">
        <v>3</v>
      </c>
      <c r="D3" s="117" t="s">
        <v>4</v>
      </c>
      <c r="E3" s="27" t="str">
        <f>'Celkové pořadí'!G3</f>
        <v>První vítr</v>
      </c>
      <c r="F3" s="27" t="str">
        <f>'Celkové pořadí'!H3</f>
        <v>Slunovrat</v>
      </c>
      <c r="G3" s="27" t="str">
        <f>'Celkové pořadí'!I3</f>
        <v xml:space="preserve"> 6 hodin s YCKP</v>
      </c>
      <c r="H3" s="27" t="str">
        <f>'Celkové pořadí'!J3</f>
        <v>Vánoční regata</v>
      </c>
      <c r="I3" s="27" t="str">
        <f>'Celkové pořadí'!K3</f>
        <v>Modrá stuha Slap</v>
      </c>
      <c r="J3" s="27" t="str">
        <f>'Celkové pořadí'!L3</f>
        <v>Slapseidon</v>
      </c>
      <c r="K3" s="27" t="str">
        <f>'Celkové pořadí'!M3</f>
        <v>Trucregata</v>
      </c>
      <c r="L3" s="27" t="str">
        <f>'Celkové pořadí'!N3</f>
        <v>Regata Laguna</v>
      </c>
      <c r="M3" s="27" t="str">
        <f>'Celkové pořadí'!O3</f>
        <v>Poslední vítr</v>
      </c>
      <c r="O3" s="119" t="s">
        <v>11</v>
      </c>
      <c r="P3" s="119" t="s">
        <v>12</v>
      </c>
      <c r="Q3" s="59" t="s">
        <v>94</v>
      </c>
    </row>
    <row r="4" spans="2:17" x14ac:dyDescent="0.2">
      <c r="B4" s="150">
        <v>1</v>
      </c>
      <c r="C4" s="149" t="s">
        <v>254</v>
      </c>
      <c r="D4" s="141">
        <f>IFERROR(SUM(LARGE(E4:M4,1),LARGE(E4:M4,2),LARGE(E4:M4,3),LARGE(E4:M4,4),LARGE(E4:M4,5),LARGE(E4:M4,6),LARGE(E4:M4,7),LARGE(E4:M4,8),),SUM(E4:M4))</f>
        <v>24</v>
      </c>
      <c r="E4" s="174">
        <v>2</v>
      </c>
      <c r="F4" s="174">
        <v>3</v>
      </c>
      <c r="G4" s="174">
        <v>1</v>
      </c>
      <c r="H4" s="174">
        <v>6</v>
      </c>
      <c r="I4" s="174"/>
      <c r="J4" s="174">
        <v>2</v>
      </c>
      <c r="K4" s="174">
        <v>5</v>
      </c>
      <c r="L4" s="174">
        <v>5</v>
      </c>
      <c r="M4" s="174"/>
      <c r="N4" s="9"/>
      <c r="O4" s="142" t="str">
        <f>IF((COUNT(E4:M4)-8)&gt;0,COUNT(E4:M4)-8,"-")</f>
        <v>-</v>
      </c>
      <c r="P4" s="142" t="str">
        <f>IF(O4=1,SMALL(E4:M4,1),IF(O4=2,SMALL(E4:M4,1)&amp;"; "&amp;SMALL(E4:M4,2),IF(O4=3,SMALL(E4:M4,1)&amp;"; "&amp;SMALL(E4:M4,2)&amp;"; "&amp;SMALL(E4:M4,3),"-")))</f>
        <v>-</v>
      </c>
      <c r="Q4" s="142">
        <f>COUNT(E4:M4)</f>
        <v>7</v>
      </c>
    </row>
    <row r="5" spans="2:17" x14ac:dyDescent="0.2">
      <c r="B5" s="138">
        <v>2</v>
      </c>
      <c r="C5" s="149" t="s">
        <v>60</v>
      </c>
      <c r="D5" s="144">
        <f>IFERROR(SUM(LARGE(E5:M5,1),LARGE(E5:M5,2),LARGE(E5:M5,3),LARGE(E5:M5,4),LARGE(E5:M5,5),LARGE(E5:M5,6),LARGE(E5:M5,7),LARGE(E5:M5,8),),SUM(E5:M5))</f>
        <v>16</v>
      </c>
      <c r="E5" s="174"/>
      <c r="F5" s="174">
        <v>1</v>
      </c>
      <c r="G5" s="174"/>
      <c r="H5" s="174">
        <v>7</v>
      </c>
      <c r="I5" s="174">
        <v>1</v>
      </c>
      <c r="J5" s="174">
        <v>3</v>
      </c>
      <c r="K5" s="174">
        <v>4</v>
      </c>
      <c r="L5" s="174"/>
      <c r="M5" s="174"/>
      <c r="N5" s="9"/>
      <c r="O5" s="146" t="str">
        <f>IF((COUNT(E5:M5)-8)&gt;0,COUNT(E5:M5)-8,"-")</f>
        <v>-</v>
      </c>
      <c r="P5" s="146" t="str">
        <f>IF(O5=1,SMALL(E5:M5,1),IF(O5=2,SMALL(E5:M5,1)&amp;"; "&amp;SMALL(E5:M5,2),IF(O5=3,SMALL(E5:M5,1)&amp;"; "&amp;SMALL(E5:M5,2)&amp;"; "&amp;SMALL(E5:M5,3),"-")))</f>
        <v>-</v>
      </c>
      <c r="Q5" s="146">
        <f>COUNT(E5:M5)</f>
        <v>5</v>
      </c>
    </row>
    <row r="6" spans="2:17" x14ac:dyDescent="0.2">
      <c r="B6" s="138">
        <v>3</v>
      </c>
      <c r="C6" s="149" t="s">
        <v>293</v>
      </c>
      <c r="D6" s="144">
        <f>IFERROR(SUM(LARGE(E6:M6,1),LARGE(E6:M6,2),LARGE(E6:M6,3),LARGE(E6:M6,4),LARGE(E6:M6,5),LARGE(E6:M6,6),LARGE(E6:M6,7),LARGE(E6:M6,8),),SUM(E6:M6))</f>
        <v>8</v>
      </c>
      <c r="E6" s="174">
        <v>1</v>
      </c>
      <c r="F6" s="174"/>
      <c r="G6" s="174">
        <v>2</v>
      </c>
      <c r="H6" s="174">
        <v>5</v>
      </c>
      <c r="I6" s="174"/>
      <c r="J6" s="174"/>
      <c r="K6" s="174"/>
      <c r="L6" s="174"/>
      <c r="M6" s="174"/>
      <c r="N6" s="9"/>
      <c r="O6" s="146" t="str">
        <f>IF((COUNT(E6:M6)-8)&gt;0,COUNT(E6:M6)-8,"-")</f>
        <v>-</v>
      </c>
      <c r="P6" s="146" t="str">
        <f>IF(O6=1,SMALL(E6:M6,1),IF(O6=2,SMALL(E6:M6,1)&amp;"; "&amp;SMALL(E6:M6,2),IF(O6=3,SMALL(E6:M6,1)&amp;"; "&amp;SMALL(E6:M6,2)&amp;"; "&amp;SMALL(E6:M6,3),"-")))</f>
        <v>-</v>
      </c>
      <c r="Q6" s="146">
        <f>COUNT(E6:M6)</f>
        <v>3</v>
      </c>
    </row>
    <row r="7" spans="2:17" x14ac:dyDescent="0.2">
      <c r="B7" s="138">
        <v>3</v>
      </c>
      <c r="C7" s="143" t="s">
        <v>276</v>
      </c>
      <c r="D7" s="144">
        <f>IFERROR(SUM(LARGE(E7:M7,1),LARGE(E7:M7,2),LARGE(E7:M7,3),LARGE(E7:M7,4),LARGE(E7:M7,5),LARGE(E7:M7,6),LARGE(E7:M7,7),LARGE(E7:M7,8),),SUM(E7:M7))</f>
        <v>8</v>
      </c>
      <c r="E7" s="174"/>
      <c r="F7" s="174"/>
      <c r="G7" s="174"/>
      <c r="H7" s="174">
        <v>3</v>
      </c>
      <c r="I7" s="174"/>
      <c r="J7" s="174"/>
      <c r="K7" s="174">
        <v>3</v>
      </c>
      <c r="L7" s="174">
        <v>2</v>
      </c>
      <c r="M7" s="174"/>
      <c r="N7" s="9"/>
      <c r="O7" s="146" t="str">
        <f>IF((COUNT(E7:M7)-8)&gt;0,COUNT(E7:M7)-8,"-")</f>
        <v>-</v>
      </c>
      <c r="P7" s="146" t="str">
        <f>IF(O7=1,SMALL(E7:M7,1),IF(O7=2,SMALL(E7:M7,1)&amp;"; "&amp;SMALL(E7:M7,2),IF(O7=3,SMALL(E7:M7,1)&amp;"; "&amp;SMALL(E7:M7,2)&amp;"; "&amp;SMALL(E7:M7,3),"-")))</f>
        <v>-</v>
      </c>
      <c r="Q7" s="146">
        <f>COUNT(E7:M7)</f>
        <v>3</v>
      </c>
    </row>
    <row r="8" spans="2:17" x14ac:dyDescent="0.2">
      <c r="B8" s="138">
        <v>5</v>
      </c>
      <c r="C8" s="143" t="s">
        <v>253</v>
      </c>
      <c r="D8" s="144">
        <f>IFERROR(SUM(LARGE(E8:M8,1),LARGE(E8:M8,2),LARGE(E8:M8,3),LARGE(E8:M8,4),LARGE(E8:M8,5),LARGE(E8:M8,6),LARGE(E8:M8,7),LARGE(E8:M8,8),),SUM(E8:M8))</f>
        <v>7</v>
      </c>
      <c r="E8" s="174"/>
      <c r="F8" s="174"/>
      <c r="G8" s="174"/>
      <c r="H8" s="174"/>
      <c r="I8" s="174"/>
      <c r="J8" s="174"/>
      <c r="K8" s="174">
        <v>7</v>
      </c>
      <c r="L8" s="174"/>
      <c r="M8" s="174"/>
      <c r="N8" s="9"/>
      <c r="O8" s="146" t="str">
        <f>IF((COUNT(E8:M8)-8)&gt;0,COUNT(E8:M8)-8,"-")</f>
        <v>-</v>
      </c>
      <c r="P8" s="146" t="str">
        <f>IF(O8=1,SMALL(E8:M8,1),IF(O8=2,SMALL(E8:M8,1)&amp;"; "&amp;SMALL(E8:M8,2),IF(O8=3,SMALL(E8:M8,1)&amp;"; "&amp;SMALL(E8:M8,2)&amp;"; "&amp;SMALL(E8:M8,3),"-")))</f>
        <v>-</v>
      </c>
      <c r="Q8" s="146">
        <f>COUNT(E8:M8)</f>
        <v>1</v>
      </c>
    </row>
    <row r="9" spans="2:17" x14ac:dyDescent="0.2">
      <c r="B9" s="138">
        <v>6</v>
      </c>
      <c r="C9" s="143" t="s">
        <v>47</v>
      </c>
      <c r="D9" s="144">
        <f>IFERROR(SUM(LARGE(E9:M9,1),LARGE(E9:M9,2),LARGE(E9:M9,3),LARGE(E9:M9,4),LARGE(E9:M9,5),LARGE(E9:M9,6),LARGE(E9:M9,7),LARGE(E9:M9,8),),SUM(E9:M9))</f>
        <v>6</v>
      </c>
      <c r="E9" s="174"/>
      <c r="F9" s="174"/>
      <c r="G9" s="174"/>
      <c r="H9" s="174"/>
      <c r="I9" s="174"/>
      <c r="J9" s="174"/>
      <c r="K9" s="174">
        <v>6</v>
      </c>
      <c r="L9" s="174"/>
      <c r="M9" s="174"/>
      <c r="N9" s="9"/>
      <c r="O9" s="146" t="str">
        <f>IF((COUNT(E9:M9)-8)&gt;0,COUNT(E9:M9)-8,"-")</f>
        <v>-</v>
      </c>
      <c r="P9" s="146" t="str">
        <f>IF(O9=1,SMALL(E9:M9,1),IF(O9=2,SMALL(E9:M9,1)&amp;"; "&amp;SMALL(E9:M9,2),IF(O9=3,SMALL(E9:M9,1)&amp;"; "&amp;SMALL(E9:M9,2)&amp;"; "&amp;SMALL(E9:M9,3),"-")))</f>
        <v>-</v>
      </c>
      <c r="Q9" s="146">
        <f>COUNT(E9:M9)</f>
        <v>1</v>
      </c>
    </row>
    <row r="10" spans="2:17" x14ac:dyDescent="0.2">
      <c r="B10" s="138">
        <v>7</v>
      </c>
      <c r="C10" s="143" t="s">
        <v>51</v>
      </c>
      <c r="D10" s="144">
        <f>IFERROR(SUM(LARGE(E10:M10,1),LARGE(E10:M10,2),LARGE(E10:M10,3),LARGE(E10:M10,4),LARGE(E10:M10,5),LARGE(E10:M10,6),LARGE(E10:M10,7),LARGE(E10:M10,8),),SUM(E10:M10))</f>
        <v>4</v>
      </c>
      <c r="E10" s="174"/>
      <c r="F10" s="174">
        <v>2</v>
      </c>
      <c r="G10" s="174"/>
      <c r="H10" s="174"/>
      <c r="I10" s="174">
        <v>2</v>
      </c>
      <c r="J10" s="174"/>
      <c r="K10" s="174"/>
      <c r="L10" s="174"/>
      <c r="M10" s="174"/>
      <c r="N10" s="9"/>
      <c r="O10" s="146" t="str">
        <f>IF((COUNT(E10:M10)-8)&gt;0,COUNT(E10:M10)-8,"-")</f>
        <v>-</v>
      </c>
      <c r="P10" s="146" t="str">
        <f>IF(O10=1,SMALL(E10:M10,1),IF(O10=2,SMALL(E10:M10,1)&amp;"; "&amp;SMALL(E10:M10,2),IF(O10=3,SMALL(E10:M10,1)&amp;"; "&amp;SMALL(E10:M10,2)&amp;"; "&amp;SMALL(E10:M10,3),"-")))</f>
        <v>-</v>
      </c>
      <c r="Q10" s="146">
        <f>COUNT(E10:M10)</f>
        <v>2</v>
      </c>
    </row>
    <row r="11" spans="2:17" x14ac:dyDescent="0.2">
      <c r="B11" s="138">
        <v>8</v>
      </c>
      <c r="C11" s="143" t="s">
        <v>135</v>
      </c>
      <c r="D11" s="144">
        <f>IFERROR(SUM(LARGE(E11:M11,1),LARGE(E11:M11,2),LARGE(E11:M11,3),LARGE(E11:M11,4),LARGE(E11:M11,5),LARGE(E11:M11,6),LARGE(E11:M11,7),LARGE(E11:M11,8),),SUM(E11:M11))</f>
        <v>4</v>
      </c>
      <c r="E11" s="19"/>
      <c r="F11" s="19"/>
      <c r="G11" s="19"/>
      <c r="H11" s="174">
        <v>4</v>
      </c>
      <c r="I11" s="19"/>
      <c r="J11" s="19"/>
      <c r="K11" s="19"/>
      <c r="L11" s="19"/>
      <c r="M11" s="19"/>
      <c r="N11" s="9"/>
      <c r="O11" s="146" t="str">
        <f>IF((COUNT(E11:M11)-8)&gt;0,COUNT(E11:M11)-8,"-")</f>
        <v>-</v>
      </c>
      <c r="P11" s="146" t="str">
        <f>IF(O11=1,SMALL(E11:M11,1),IF(O11=2,SMALL(E11:M11,1)&amp;"; "&amp;SMALL(E11:M11,2),IF(O11=3,SMALL(E11:M11,1)&amp;"; "&amp;SMALL(E11:M11,2)&amp;"; "&amp;SMALL(E11:M11,3),"-")))</f>
        <v>-</v>
      </c>
      <c r="Q11" s="146">
        <f>COUNT(E11:M11)</f>
        <v>1</v>
      </c>
    </row>
    <row r="12" spans="2:17" x14ac:dyDescent="0.2">
      <c r="B12" s="138">
        <v>8</v>
      </c>
      <c r="C12" s="143" t="s">
        <v>263</v>
      </c>
      <c r="D12" s="144">
        <f>IFERROR(SUM(LARGE(E12:M12,1),LARGE(E12:M12,2),LARGE(E12:M12,3),LARGE(E12:M12,4),LARGE(E12:M12,5),LARGE(E12:M12,6),LARGE(E12:M12,7),LARGE(E12:M12,8),),SUM(E12:M12))</f>
        <v>4</v>
      </c>
      <c r="E12" s="19"/>
      <c r="F12" s="19"/>
      <c r="G12" s="19"/>
      <c r="H12" s="19"/>
      <c r="I12" s="19"/>
      <c r="J12" s="19"/>
      <c r="K12" s="19"/>
      <c r="L12" s="174">
        <v>4</v>
      </c>
      <c r="M12" s="19"/>
      <c r="N12" s="9"/>
      <c r="O12" s="146" t="str">
        <f>IF((COUNT(E12:M12)-8)&gt;0,COUNT(E12:M12)-8,"-")</f>
        <v>-</v>
      </c>
      <c r="P12" s="146" t="str">
        <f>IF(O12=1,SMALL(E12:M12,1),IF(O12=2,SMALL(E12:M12,1)&amp;"; "&amp;SMALL(E12:M12,2),IF(O12=3,SMALL(E12:M12,1)&amp;"; "&amp;SMALL(E12:M12,2)&amp;"; "&amp;SMALL(E12:M12,3),"-")))</f>
        <v>-</v>
      </c>
      <c r="Q12" s="146">
        <f>COUNT(E12:M12)</f>
        <v>1</v>
      </c>
    </row>
    <row r="13" spans="2:17" x14ac:dyDescent="0.2">
      <c r="B13" s="138">
        <v>10</v>
      </c>
      <c r="C13" s="143" t="s">
        <v>363</v>
      </c>
      <c r="D13" s="144">
        <f>IFERROR(SUM(LARGE(E13:M13,1),LARGE(E13:M13,2),LARGE(E13:M13,3),LARGE(E13:M13,4),LARGE(E13:M13,5),LARGE(E13:M13,6),LARGE(E13:M13,7),LARGE(E13:M13,8),),SUM(E13:M13))</f>
        <v>3</v>
      </c>
      <c r="E13" s="174"/>
      <c r="F13" s="174"/>
      <c r="G13" s="174"/>
      <c r="H13" s="174"/>
      <c r="I13" s="174"/>
      <c r="J13" s="174"/>
      <c r="K13" s="174"/>
      <c r="L13" s="174">
        <v>3</v>
      </c>
      <c r="M13" s="174"/>
      <c r="N13" s="9"/>
      <c r="O13" s="146" t="str">
        <f>IF((COUNT(E13:M13)-8)&gt;0,COUNT(E13:M13)-8,"-")</f>
        <v>-</v>
      </c>
      <c r="P13" s="146" t="str">
        <f>IF(O13=1,SMALL(E13:M13,1),IF(O13=2,SMALL(E13:M13,1)&amp;"; "&amp;SMALL(E13:M13,2),IF(O13=3,SMALL(E13:M13,1)&amp;"; "&amp;SMALL(E13:M13,2)&amp;"; "&amp;SMALL(E13:M13,3),"-")))</f>
        <v>-</v>
      </c>
      <c r="Q13" s="146">
        <f>COUNT(E13:M13)</f>
        <v>1</v>
      </c>
    </row>
    <row r="14" spans="2:17" x14ac:dyDescent="0.2">
      <c r="B14" s="138">
        <v>11</v>
      </c>
      <c r="C14" s="143" t="s">
        <v>255</v>
      </c>
      <c r="D14" s="144">
        <f>IFERROR(SUM(LARGE(E14:M14,1),LARGE(E14:M14,2),LARGE(E14:M14,3),LARGE(E14:M14,4),LARGE(E14:M14,5),LARGE(E14:M14,6),LARGE(E14:M14,7),LARGE(E14:M14,8),),SUM(E14:M14))</f>
        <v>2</v>
      </c>
      <c r="E14" s="174"/>
      <c r="F14" s="174"/>
      <c r="G14" s="174"/>
      <c r="H14" s="174"/>
      <c r="I14" s="174"/>
      <c r="J14" s="174"/>
      <c r="K14" s="174">
        <v>2</v>
      </c>
      <c r="L14" s="174"/>
      <c r="M14" s="174"/>
      <c r="N14" s="9"/>
      <c r="O14" s="146" t="str">
        <f>IF((COUNT(E14:M14)-8)&gt;0,COUNT(E14:M14)-8,"-")</f>
        <v>-</v>
      </c>
      <c r="P14" s="146" t="str">
        <f>IF(O14=1,SMALL(E14:M14,1),IF(O14=2,SMALL(E14:M14,1)&amp;"; "&amp;SMALL(E14:M14,2),IF(O14=3,SMALL(E14:M14,1)&amp;"; "&amp;SMALL(E14:M14,2)&amp;"; "&amp;SMALL(E14:M14,3),"-")))</f>
        <v>-</v>
      </c>
      <c r="Q14" s="146">
        <f>COUNT(E14:M14)</f>
        <v>1</v>
      </c>
    </row>
    <row r="15" spans="2:17" x14ac:dyDescent="0.2">
      <c r="B15" s="138">
        <v>11</v>
      </c>
      <c r="C15" s="143" t="s">
        <v>20</v>
      </c>
      <c r="D15" s="144">
        <f>IFERROR(SUM(LARGE(E15:M15,1),LARGE(E15:M15,2),LARGE(E15:M15,3),LARGE(E15:M15,4),LARGE(E15:M15,5),LARGE(E15:M15,6),LARGE(E15:M15,7),LARGE(E15:M15,8),),SUM(E15:M15))</f>
        <v>2</v>
      </c>
      <c r="E15" s="174"/>
      <c r="F15" s="174"/>
      <c r="G15" s="174"/>
      <c r="H15" s="174">
        <v>2</v>
      </c>
      <c r="I15" s="174"/>
      <c r="J15" s="174"/>
      <c r="K15" s="174"/>
      <c r="L15" s="174"/>
      <c r="M15" s="174"/>
      <c r="N15" s="9"/>
      <c r="O15" s="146" t="str">
        <f>IF((COUNT(E15:M15)-8)&gt;0,COUNT(E15:M15)-8,"-")</f>
        <v>-</v>
      </c>
      <c r="P15" s="146" t="str">
        <f>IF(O15=1,SMALL(E15:M15,1),IF(O15=2,SMALL(E15:M15,1)&amp;"; "&amp;SMALL(E15:M15,2),IF(O15=3,SMALL(E15:M15,1)&amp;"; "&amp;SMALL(E15:M15,2)&amp;"; "&amp;SMALL(E15:M15,3),"-")))</f>
        <v>-</v>
      </c>
      <c r="Q15" s="146">
        <f>COUNT(E15:M15)</f>
        <v>1</v>
      </c>
    </row>
    <row r="16" spans="2:17" x14ac:dyDescent="0.2">
      <c r="B16" s="138">
        <v>13</v>
      </c>
      <c r="C16" s="143" t="s">
        <v>48</v>
      </c>
      <c r="D16" s="144">
        <f>IFERROR(SUM(LARGE(E16:M16,1),LARGE(E16:M16,2),LARGE(E16:M16,3),LARGE(E16:M16,4),LARGE(E16:M16,5),LARGE(E16:M16,6),LARGE(E16:M16,7),LARGE(E16:M16,8),),SUM(E16:M16))</f>
        <v>1</v>
      </c>
      <c r="E16" s="174"/>
      <c r="F16" s="174"/>
      <c r="G16" s="174"/>
      <c r="H16" s="174"/>
      <c r="I16" s="174"/>
      <c r="J16" s="174"/>
      <c r="K16" s="174">
        <v>1</v>
      </c>
      <c r="L16" s="174"/>
      <c r="M16" s="174"/>
      <c r="N16" s="9"/>
      <c r="O16" s="146" t="str">
        <f>IF((COUNT(E16:M16)-8)&gt;0,COUNT(E16:M16)-8,"-")</f>
        <v>-</v>
      </c>
      <c r="P16" s="146" t="str">
        <f>IF(O16=1,SMALL(E16:M16,1),IF(O16=2,SMALL(E16:M16,1)&amp;"; "&amp;SMALL(E16:M16,2),IF(O16=3,SMALL(E16:M16,1)&amp;"; "&amp;SMALL(E16:M16,2)&amp;"; "&amp;SMALL(E16:M16,3),"-")))</f>
        <v>-</v>
      </c>
      <c r="Q16" s="146">
        <f>COUNT(E16:M16)</f>
        <v>1</v>
      </c>
    </row>
    <row r="17" spans="2:17" x14ac:dyDescent="0.2">
      <c r="B17" s="138">
        <v>13</v>
      </c>
      <c r="C17" s="143" t="s">
        <v>277</v>
      </c>
      <c r="D17" s="144">
        <f>IFERROR(SUM(LARGE(E17:M17,1),LARGE(E17:M17,2),LARGE(E17:M17,3),LARGE(E17:M17,4),LARGE(E17:M17,5),LARGE(E17:M17,6),LARGE(E17:M17,7),LARGE(E17:M17,8),),SUM(E17:M17))</f>
        <v>1</v>
      </c>
      <c r="E17" s="174"/>
      <c r="F17" s="174"/>
      <c r="G17" s="174"/>
      <c r="H17" s="174">
        <v>1</v>
      </c>
      <c r="I17" s="174"/>
      <c r="J17" s="174"/>
      <c r="K17" s="174"/>
      <c r="L17" s="174"/>
      <c r="M17" s="174"/>
      <c r="N17" s="9"/>
      <c r="O17" s="146" t="str">
        <f>IF((COUNT(E17:M17)-8)&gt;0,COUNT(E17:M17)-8,"-")</f>
        <v>-</v>
      </c>
      <c r="P17" s="146" t="str">
        <f>IF(O17=1,SMALL(E17:M17,1),IF(O17=2,SMALL(E17:M17,1)&amp;"; "&amp;SMALL(E17:M17,2),IF(O17=3,SMALL(E17:M17,1)&amp;"; "&amp;SMALL(E17:M17,2)&amp;"; "&amp;SMALL(E17:M17,3),"-")))</f>
        <v>-</v>
      </c>
      <c r="Q17" s="146">
        <f>COUNT(E17:M17)</f>
        <v>1</v>
      </c>
    </row>
    <row r="18" spans="2:17" x14ac:dyDescent="0.2">
      <c r="B18" s="138">
        <v>13</v>
      </c>
      <c r="C18" s="143" t="s">
        <v>317</v>
      </c>
      <c r="D18" s="144">
        <f>IFERROR(SUM(LARGE(E18:M18,1),LARGE(E18:M18,2),LARGE(E18:M18,3),LARGE(E18:M18,4),LARGE(E18:M18,5),LARGE(E18:M18,6),LARGE(E18:M18,7),LARGE(E18:M18,8),),SUM(E18:M18))</f>
        <v>1</v>
      </c>
      <c r="E18" s="145"/>
      <c r="F18" s="145"/>
      <c r="G18" s="145"/>
      <c r="H18" s="145"/>
      <c r="I18" s="145"/>
      <c r="J18" s="189">
        <v>1</v>
      </c>
      <c r="K18" s="145"/>
      <c r="L18" s="145"/>
      <c r="M18" s="145"/>
      <c r="N18" s="132"/>
      <c r="O18" s="146" t="str">
        <f>IF((COUNT(E18:M18)-8)&gt;0,COUNT(E18:M18)-8,"-")</f>
        <v>-</v>
      </c>
      <c r="P18" s="146" t="str">
        <f>IF(O18=1,SMALL(E18:M18,1),IF(O18=2,SMALL(E18:M18,1)&amp;"; "&amp;SMALL(E18:M18,2),IF(O18=3,SMALL(E18:M18,1)&amp;"; "&amp;SMALL(E18:M18,2)&amp;"; "&amp;SMALL(E18:M18,3),"-")))</f>
        <v>-</v>
      </c>
      <c r="Q18" s="146">
        <f>COUNT(E18:M18)</f>
        <v>1</v>
      </c>
    </row>
    <row r="19" spans="2:17" x14ac:dyDescent="0.2">
      <c r="B19" s="138">
        <v>13</v>
      </c>
      <c r="C19" s="143" t="s">
        <v>364</v>
      </c>
      <c r="D19" s="144">
        <f>IFERROR(SUM(LARGE(E19:M19,1),LARGE(E19:M19,2),LARGE(E19:M19,3),LARGE(E19:M19,4),LARGE(E19:M19,5),LARGE(E19:M19,6),LARGE(E19:M19,7),LARGE(E19:M19,8),),SUM(E19:M19))</f>
        <v>1</v>
      </c>
      <c r="E19" s="189"/>
      <c r="F19" s="189"/>
      <c r="G19" s="189"/>
      <c r="H19" s="189"/>
      <c r="I19" s="189"/>
      <c r="J19" s="189"/>
      <c r="K19" s="189"/>
      <c r="L19" s="189">
        <v>1</v>
      </c>
      <c r="M19" s="189"/>
      <c r="N19" s="132"/>
      <c r="O19" s="146" t="str">
        <f>IF((COUNT(E19:M19)-8)&gt;0,COUNT(E19:M19)-8,"-")</f>
        <v>-</v>
      </c>
      <c r="P19" s="146" t="str">
        <f>IF(O19=1,SMALL(E19:M19,1),IF(O19=2,SMALL(E19:M19,1)&amp;"; "&amp;SMALL(E19:M19,2),IF(O19=3,SMALL(E19:M19,1)&amp;"; "&amp;SMALL(E19:M19,2)&amp;"; "&amp;SMALL(E19:M19,3),"-")))</f>
        <v>-</v>
      </c>
      <c r="Q19" s="146">
        <f>COUNT(E19:M19)</f>
        <v>1</v>
      </c>
    </row>
    <row r="20" spans="2:17" hidden="1" x14ac:dyDescent="0.2">
      <c r="B20" s="138"/>
      <c r="C20" s="143" t="s">
        <v>195</v>
      </c>
      <c r="D20" s="144">
        <f t="shared" ref="D4:D21" si="0">IFERROR(SUM(LARGE(E20:M20,1),LARGE(E20:M20,2),LARGE(E20:M20,3),LARGE(E20:M20,4),LARGE(E20:M20,5),LARGE(E20:M20,6),LARGE(E20:M20,7),LARGE(E20:M20,8),),SUM(E20:M20))</f>
        <v>0</v>
      </c>
      <c r="E20" s="189"/>
      <c r="F20" s="189"/>
      <c r="G20" s="189"/>
      <c r="H20" s="189"/>
      <c r="I20" s="189"/>
      <c r="J20" s="174"/>
      <c r="K20" s="189"/>
      <c r="L20" s="189"/>
      <c r="M20" s="189"/>
      <c r="N20" s="132"/>
      <c r="O20" s="146" t="str">
        <f t="shared" ref="O4:O21" si="1">IF((COUNT(E20:M20)-8)&gt;0,COUNT(E20:M20)-8,"-")</f>
        <v>-</v>
      </c>
      <c r="P20" s="146" t="str">
        <f t="shared" ref="P4:P21" si="2">IF(O20=1,SMALL(E20:M20,1),IF(O20=2,SMALL(E20:M20,1)&amp;"; "&amp;SMALL(E20:M20,2),IF(O20=3,SMALL(E20:M20,1)&amp;"; "&amp;SMALL(E20:M20,2)&amp;"; "&amp;SMALL(E20:M20,3),"-")))</f>
        <v>-</v>
      </c>
      <c r="Q20" s="146">
        <f t="shared" ref="Q4:Q21" si="3">COUNT(E20:M20)</f>
        <v>0</v>
      </c>
    </row>
    <row r="21" spans="2:17" hidden="1" x14ac:dyDescent="0.2">
      <c r="B21" s="138"/>
      <c r="C21" s="143" t="s">
        <v>261</v>
      </c>
      <c r="D21" s="144">
        <f t="shared" si="0"/>
        <v>0</v>
      </c>
      <c r="E21" s="189"/>
      <c r="F21" s="189"/>
      <c r="G21" s="189"/>
      <c r="H21" s="189"/>
      <c r="I21" s="189"/>
      <c r="J21" s="189"/>
      <c r="K21" s="189"/>
      <c r="L21" s="189"/>
      <c r="M21" s="189"/>
      <c r="N21" s="132"/>
      <c r="O21" s="146" t="str">
        <f t="shared" si="1"/>
        <v>-</v>
      </c>
      <c r="P21" s="146" t="str">
        <f t="shared" si="2"/>
        <v>-</v>
      </c>
      <c r="Q21" s="146">
        <f t="shared" si="3"/>
        <v>0</v>
      </c>
    </row>
  </sheetData>
  <autoFilter ref="B3:Q3" xr:uid="{00000000-0001-0000-0A00-000000000000}">
    <sortState xmlns:xlrd2="http://schemas.microsoft.com/office/spreadsheetml/2017/richdata2" ref="B4:Q19">
      <sortCondition ref="B3"/>
    </sortState>
  </autoFilter>
  <sortState xmlns:xlrd2="http://schemas.microsoft.com/office/spreadsheetml/2017/richdata2" ref="B4:Q17">
    <sortCondition ref="B4:B20"/>
  </sortState>
  <conditionalFormatting sqref="E4:M21">
    <cfRule type="cellIs" dxfId="5" priority="1" operator="equal">
      <formula>0</formula>
    </cfRule>
  </conditionalFormatting>
  <conditionalFormatting sqref="O4:Q21">
    <cfRule type="cellIs" dxfId="4" priority="2" operator="equal">
      <formula>"-"</formula>
    </cfRule>
    <cfRule type="cellIs" dxfId="3" priority="3" operator="equal">
      <formula>0</formula>
    </cfRule>
  </conditionalFormatting>
  <pageMargins left="0.78740157499999996" right="0.78740157499999996" top="0.984251969" bottom="0.984251969" header="0.4921259845" footer="0.4921259845"/>
  <pageSetup paperSize="9" scale="6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B1:Q31"/>
  <sheetViews>
    <sheetView showGridLines="0" tabSelected="1" zoomScale="145" zoomScaleNormal="145" workbookViewId="0">
      <pane ySplit="3" topLeftCell="A4" activePane="bottomLeft" state="frozen"/>
      <selection activeCell="C30" sqref="C30"/>
      <selection pane="bottomLeft" activeCell="A18" sqref="A18:XFD19"/>
    </sheetView>
  </sheetViews>
  <sheetFormatPr defaultRowHeight="12.75" x14ac:dyDescent="0.2"/>
  <cols>
    <col min="1" max="1" width="2.7109375" customWidth="1"/>
    <col min="2" max="2" width="6.7109375" style="1" customWidth="1"/>
    <col min="3" max="3" width="21.7109375" customWidth="1"/>
    <col min="4" max="4" width="10.7109375" style="1" customWidth="1"/>
    <col min="5" max="13" width="6.7109375" style="1" customWidth="1"/>
    <col min="14" max="14" width="5.5703125" customWidth="1"/>
    <col min="15" max="16" width="7.7109375" customWidth="1"/>
  </cols>
  <sheetData>
    <row r="1" spans="2:17" x14ac:dyDescent="0.2">
      <c r="B1" s="2"/>
      <c r="E1" s="5"/>
      <c r="F1" s="5"/>
      <c r="G1" s="5"/>
      <c r="H1" s="5"/>
      <c r="I1" s="5"/>
      <c r="J1" s="5"/>
      <c r="K1" s="5"/>
      <c r="L1" s="5"/>
      <c r="M1" s="5"/>
    </row>
    <row r="2" spans="2:17" x14ac:dyDescent="0.2">
      <c r="B2" s="31"/>
      <c r="C2" s="32"/>
      <c r="D2" s="33"/>
      <c r="E2" s="28" t="str">
        <f>'Celkové pořadí'!G2</f>
        <v>15.06.</v>
      </c>
      <c r="F2" s="28" t="str">
        <f>'Celkové pořadí'!H2</f>
        <v>29.06.</v>
      </c>
      <c r="G2" s="28" t="str">
        <f>'Celkové pořadí'!I2</f>
        <v>13.07.</v>
      </c>
      <c r="H2" s="28" t="str">
        <f>'Celkové pořadí'!J2</f>
        <v>27.07.</v>
      </c>
      <c r="I2" s="28" t="str">
        <f>'Celkové pořadí'!K2</f>
        <v>10.08.</v>
      </c>
      <c r="J2" s="28" t="str">
        <f>'Celkové pořadí'!L2</f>
        <v>17.08.</v>
      </c>
      <c r="K2" s="28" t="str">
        <f>'Celkové pořadí'!M2</f>
        <v>31.08.</v>
      </c>
      <c r="L2" s="28" t="str">
        <f>'Celkové pořadí'!N2</f>
        <v>07.09.</v>
      </c>
      <c r="M2" s="28" t="str">
        <f>'Celkové pořadí'!O2</f>
        <v>14.09.</v>
      </c>
      <c r="O2" s="47"/>
      <c r="P2" s="47"/>
      <c r="Q2" s="47"/>
    </row>
    <row r="3" spans="2:17" ht="100.15" customHeight="1" x14ac:dyDescent="0.2">
      <c r="B3" s="151" t="s">
        <v>0</v>
      </c>
      <c r="C3" s="152" t="s">
        <v>3</v>
      </c>
      <c r="D3" s="153" t="s">
        <v>4</v>
      </c>
      <c r="E3" s="154" t="str">
        <f>'Celkové pořadí'!G3</f>
        <v>První vítr</v>
      </c>
      <c r="F3" s="154" t="str">
        <f>'Celkové pořadí'!H3</f>
        <v>Slunovrat</v>
      </c>
      <c r="G3" s="154" t="str">
        <f>'Celkové pořadí'!I3</f>
        <v xml:space="preserve"> 6 hodin s YCKP</v>
      </c>
      <c r="H3" s="154" t="str">
        <f>'Celkové pořadí'!J3</f>
        <v>Vánoční regata</v>
      </c>
      <c r="I3" s="154" t="str">
        <f>'Celkové pořadí'!K3</f>
        <v>Modrá stuha Slap</v>
      </c>
      <c r="J3" s="154" t="str">
        <f>'Celkové pořadí'!L3</f>
        <v>Slapseidon</v>
      </c>
      <c r="K3" s="154" t="str">
        <f>'Celkové pořadí'!M3</f>
        <v>Trucregata</v>
      </c>
      <c r="L3" s="154" t="str">
        <f>'Celkové pořadí'!N3</f>
        <v>Regata Laguna</v>
      </c>
      <c r="M3" s="154" t="str">
        <f>'Celkové pořadí'!O3</f>
        <v>Poslední vítr</v>
      </c>
      <c r="O3" s="155" t="s">
        <v>11</v>
      </c>
      <c r="P3" s="155" t="s">
        <v>12</v>
      </c>
      <c r="Q3" s="155" t="s">
        <v>94</v>
      </c>
    </row>
    <row r="4" spans="2:17" x14ac:dyDescent="0.2">
      <c r="B4" s="173">
        <v>1</v>
      </c>
      <c r="C4" s="143" t="s">
        <v>57</v>
      </c>
      <c r="D4" s="144">
        <f>IFERROR(SUM(LARGE(E4:M4,1),LARGE(E4:M4,2),LARGE(E4:M4,3),LARGE(E4:M4,4),LARGE(E4:M4,5),LARGE(E4:M4,6),LARGE(E4:M4,7),LARGE(E4:M4,8),),SUM(E4:M4))</f>
        <v>18</v>
      </c>
      <c r="E4" s="174">
        <v>2</v>
      </c>
      <c r="F4" s="174"/>
      <c r="G4" s="174"/>
      <c r="H4" s="174"/>
      <c r="I4" s="174"/>
      <c r="J4" s="174">
        <v>5</v>
      </c>
      <c r="K4" s="174">
        <v>11</v>
      </c>
      <c r="L4" s="174"/>
      <c r="M4" s="174"/>
      <c r="N4" s="9"/>
      <c r="O4" s="146" t="str">
        <f>IF((COUNT(E4:M4)-8)&gt;0,COUNT(E4:M4)-8,"-")</f>
        <v>-</v>
      </c>
      <c r="P4" s="146" t="str">
        <f>IF(O4=1,SMALL(E4:M4,1),IF(O4=2,SMALL(E4:M4,1)&amp;"; "&amp;SMALL(E4:M4,2),IF(O4=3,SMALL(E4:M4,1)&amp;"; "&amp;SMALL(E4:M4,2)&amp;"; "&amp;SMALL(E4:M4,3),"-")))</f>
        <v>-</v>
      </c>
      <c r="Q4" s="146">
        <f>COUNT(E4:M4)</f>
        <v>3</v>
      </c>
    </row>
    <row r="5" spans="2:17" x14ac:dyDescent="0.2">
      <c r="B5" s="173">
        <v>2</v>
      </c>
      <c r="C5" s="143" t="s">
        <v>312</v>
      </c>
      <c r="D5" s="144">
        <f>IFERROR(SUM(LARGE(E5:M5,1),LARGE(E5:M5,2),LARGE(E5:M5,3),LARGE(E5:M5,4),LARGE(E5:M5,5),LARGE(E5:M5,6),LARGE(E5:M5,7),LARGE(E5:M5,8),),SUM(E5:M5))</f>
        <v>14</v>
      </c>
      <c r="E5" s="174">
        <v>1</v>
      </c>
      <c r="F5" s="174">
        <v>1</v>
      </c>
      <c r="G5" s="174"/>
      <c r="H5" s="174">
        <v>3</v>
      </c>
      <c r="I5" s="174">
        <v>2</v>
      </c>
      <c r="J5" s="174">
        <v>2</v>
      </c>
      <c r="K5" s="174">
        <v>3</v>
      </c>
      <c r="L5" s="174">
        <v>2</v>
      </c>
      <c r="M5" s="174"/>
      <c r="N5" s="9"/>
      <c r="O5" s="146" t="str">
        <f>IF((COUNT(E5:M5)-8)&gt;0,COUNT(E5:M5)-8,"-")</f>
        <v>-</v>
      </c>
      <c r="P5" s="146" t="str">
        <f>IF(O5=1,SMALL(E5:M5,1),IF(O5=2,SMALL(E5:M5,1)&amp;"; "&amp;SMALL(E5:M5,2),IF(O5=3,SMALL(E5:M5,1)&amp;"; "&amp;SMALL(E5:M5,2)&amp;"; "&amp;SMALL(E5:M5,3),"-")))</f>
        <v>-</v>
      </c>
      <c r="Q5" s="146">
        <f>COUNT(E5:M5)</f>
        <v>7</v>
      </c>
    </row>
    <row r="6" spans="2:17" x14ac:dyDescent="0.2">
      <c r="B6" s="173">
        <v>3</v>
      </c>
      <c r="C6" s="143" t="s">
        <v>56</v>
      </c>
      <c r="D6" s="144">
        <f>IFERROR(SUM(LARGE(E6:M6,1),LARGE(E6:M6,2),LARGE(E6:M6,3),LARGE(E6:M6,4),LARGE(E6:M6,5),LARGE(E6:M6,6),LARGE(E6:M6,7),LARGE(E6:M6,8),),SUM(E6:M6))</f>
        <v>13</v>
      </c>
      <c r="E6" s="174"/>
      <c r="F6" s="174"/>
      <c r="G6" s="174"/>
      <c r="H6" s="174">
        <v>8</v>
      </c>
      <c r="I6" s="174"/>
      <c r="J6" s="174"/>
      <c r="K6" s="174"/>
      <c r="L6" s="174">
        <v>5</v>
      </c>
      <c r="M6" s="174"/>
      <c r="N6" s="9"/>
      <c r="O6" s="146" t="str">
        <f>IF((COUNT(E6:M6)-8)&gt;0,COUNT(E6:M6)-8,"-")</f>
        <v>-</v>
      </c>
      <c r="P6" s="146" t="str">
        <f>IF(O6=1,SMALL(E6:M6,1),IF(O6=2,SMALL(E6:M6,1)&amp;"; "&amp;SMALL(E6:M6,2),IF(O6=3,SMALL(E6:M6,1)&amp;"; "&amp;SMALL(E6:M6,2)&amp;"; "&amp;SMALL(E6:M6,3),"-")))</f>
        <v>-</v>
      </c>
      <c r="Q6" s="146">
        <f>COUNT(E6:M6)</f>
        <v>2</v>
      </c>
    </row>
    <row r="7" spans="2:17" ht="13.5" customHeight="1" x14ac:dyDescent="0.2">
      <c r="B7" s="173">
        <v>4</v>
      </c>
      <c r="C7" s="143" t="s">
        <v>215</v>
      </c>
      <c r="D7" s="144">
        <f>IFERROR(SUM(LARGE(E7:M7,1),LARGE(E7:M7,2),LARGE(E7:M7,3),LARGE(E7:M7,4),LARGE(E7:M7,5),LARGE(E7:M7,6),LARGE(E7:M7,7),LARGE(E7:M7,8),),SUM(E7:M7))</f>
        <v>12</v>
      </c>
      <c r="E7" s="174"/>
      <c r="F7" s="174"/>
      <c r="G7" s="174"/>
      <c r="H7" s="174"/>
      <c r="I7" s="174"/>
      <c r="J7" s="174"/>
      <c r="K7" s="174">
        <v>12</v>
      </c>
      <c r="L7" s="174"/>
      <c r="M7" s="174"/>
      <c r="N7" s="9"/>
      <c r="O7" s="146" t="str">
        <f>IF((COUNT(E7:M7)-8)&gt;0,COUNT(E7:M7)-8,"-")</f>
        <v>-</v>
      </c>
      <c r="P7" s="146" t="str">
        <f>IF(O7=1,SMALL(E7:M7,1),IF(O7=2,SMALL(E7:M7,1)&amp;"; "&amp;SMALL(E7:M7,2),IF(O7=3,SMALL(E7:M7,1)&amp;"; "&amp;SMALL(E7:M7,2)&amp;"; "&amp;SMALL(E7:M7,3),"-")))</f>
        <v>-</v>
      </c>
      <c r="Q7" s="146">
        <f>COUNT(E7:M7)</f>
        <v>1</v>
      </c>
    </row>
    <row r="8" spans="2:17" x14ac:dyDescent="0.2">
      <c r="B8" s="173">
        <v>5</v>
      </c>
      <c r="C8" s="143" t="s">
        <v>347</v>
      </c>
      <c r="D8" s="144">
        <f>IFERROR(SUM(LARGE(E8:M8,1),LARGE(E8:M8,2),LARGE(E8:M8,3),LARGE(E8:M8,4),LARGE(E8:M8,5),LARGE(E8:M8,6),LARGE(E8:M8,7),LARGE(E8:M8,8),),SUM(E8:M8))</f>
        <v>10</v>
      </c>
      <c r="E8" s="174"/>
      <c r="F8" s="174"/>
      <c r="G8" s="174"/>
      <c r="H8" s="174">
        <v>6</v>
      </c>
      <c r="I8" s="174"/>
      <c r="J8" s="174"/>
      <c r="K8" s="174">
        <v>4</v>
      </c>
      <c r="L8" s="174"/>
      <c r="M8" s="174"/>
      <c r="N8" s="9"/>
      <c r="O8" s="146" t="str">
        <f>IF((COUNT(E8:M8)-8)&gt;0,COUNT(E8:M8)-8,"-")</f>
        <v>-</v>
      </c>
      <c r="P8" s="146" t="str">
        <f>IF(O8=1,SMALL(E8:M8,1),IF(O8=2,SMALL(E8:M8,1)&amp;"; "&amp;SMALL(E8:M8,2),IF(O8=3,SMALL(E8:M8,1)&amp;"; "&amp;SMALL(E8:M8,2)&amp;"; "&amp;SMALL(E8:M8,3),"-")))</f>
        <v>-</v>
      </c>
      <c r="Q8" s="146">
        <f>COUNT(E8:M8)</f>
        <v>2</v>
      </c>
    </row>
    <row r="9" spans="2:17" x14ac:dyDescent="0.2">
      <c r="B9" s="173">
        <v>5</v>
      </c>
      <c r="C9" s="143" t="s">
        <v>256</v>
      </c>
      <c r="D9" s="144">
        <f>IFERROR(SUM(LARGE(E9:M9,1),LARGE(E9:M9,2),LARGE(E9:M9,3),LARGE(E9:M9,4),LARGE(E9:M9,5),LARGE(E9:M9,6),LARGE(E9:M9,7),LARGE(E9:M9,8),),SUM(E9:M9))</f>
        <v>10</v>
      </c>
      <c r="E9" s="174"/>
      <c r="F9" s="174"/>
      <c r="G9" s="174"/>
      <c r="H9" s="174"/>
      <c r="I9" s="174"/>
      <c r="J9" s="174">
        <v>6</v>
      </c>
      <c r="K9" s="174"/>
      <c r="L9" s="174">
        <v>4</v>
      </c>
      <c r="M9" s="174"/>
      <c r="N9" s="9"/>
      <c r="O9" s="146" t="str">
        <f>IF((COUNT(E9:M9)-8)&gt;0,COUNT(E9:M9)-8,"-")</f>
        <v>-</v>
      </c>
      <c r="P9" s="146" t="str">
        <f>IF(O9=1,SMALL(E9:M9,1),IF(O9=2,SMALL(E9:M9,1)&amp;"; "&amp;SMALL(E9:M9,2),IF(O9=3,SMALL(E9:M9,1)&amp;"; "&amp;SMALL(E9:M9,2)&amp;"; "&amp;SMALL(E9:M9,3),"-")))</f>
        <v>-</v>
      </c>
      <c r="Q9" s="146">
        <f>COUNT(E9:M9)</f>
        <v>2</v>
      </c>
    </row>
    <row r="10" spans="2:17" x14ac:dyDescent="0.2">
      <c r="B10" s="173">
        <v>7</v>
      </c>
      <c r="C10" s="143" t="s">
        <v>219</v>
      </c>
      <c r="D10" s="144">
        <f>IFERROR(SUM(LARGE(E10:M10,1),LARGE(E10:M10,2),LARGE(E10:M10,3),LARGE(E10:M10,4),LARGE(E10:M10,5),LARGE(E10:M10,6),LARGE(E10:M10,7),LARGE(E10:M10,8),),SUM(E10:M10))</f>
        <v>10</v>
      </c>
      <c r="E10" s="174"/>
      <c r="F10" s="174"/>
      <c r="G10" s="174"/>
      <c r="H10" s="174"/>
      <c r="I10" s="174"/>
      <c r="J10" s="174"/>
      <c r="K10" s="174">
        <v>10</v>
      </c>
      <c r="L10" s="174"/>
      <c r="M10" s="174"/>
      <c r="N10" s="9"/>
      <c r="O10" s="146" t="str">
        <f>IF((COUNT(E10:M10)-8)&gt;0,COUNT(E10:M10)-8,"-")</f>
        <v>-</v>
      </c>
      <c r="P10" s="146" t="str">
        <f>IF(O10=1,SMALL(E10:M10,1),IF(O10=2,SMALL(E10:M10,1)&amp;"; "&amp;SMALL(E10:M10,2),IF(O10=3,SMALL(E10:M10,1)&amp;"; "&amp;SMALL(E10:M10,2)&amp;"; "&amp;SMALL(E10:M10,3),"-")))</f>
        <v>-</v>
      </c>
      <c r="Q10" s="146">
        <f>COUNT(E10:M10)</f>
        <v>1</v>
      </c>
    </row>
    <row r="11" spans="2:17" x14ac:dyDescent="0.2">
      <c r="B11" s="173">
        <v>8</v>
      </c>
      <c r="C11" s="143" t="s">
        <v>136</v>
      </c>
      <c r="D11" s="144">
        <f>IFERROR(SUM(LARGE(E11:M11,1),LARGE(E11:M11,2),LARGE(E11:M11,3),LARGE(E11:M11,4),LARGE(E11:M11,5),LARGE(E11:M11,6),LARGE(E11:M11,7),LARGE(E11:M11,8),),SUM(E11:M11))</f>
        <v>9</v>
      </c>
      <c r="E11" s="174"/>
      <c r="F11" s="174"/>
      <c r="G11" s="174"/>
      <c r="H11" s="174"/>
      <c r="I11" s="174"/>
      <c r="J11" s="174"/>
      <c r="K11" s="174">
        <v>9</v>
      </c>
      <c r="L11" s="174"/>
      <c r="M11" s="174"/>
      <c r="N11" s="9"/>
      <c r="O11" s="146" t="str">
        <f>IF((COUNT(E11:M11)-8)&gt;0,COUNT(E11:M11)-8,"-")</f>
        <v>-</v>
      </c>
      <c r="P11" s="146" t="str">
        <f>IF(O11=1,SMALL(E11:M11,1),IF(O11=2,SMALL(E11:M11,1)&amp;"; "&amp;SMALL(E11:M11,2),IF(O11=3,SMALL(E11:M11,1)&amp;"; "&amp;SMALL(E11:M11,2)&amp;"; "&amp;SMALL(E11:M11,3),"-")))</f>
        <v>-</v>
      </c>
      <c r="Q11" s="146">
        <f>COUNT(E11:M11)</f>
        <v>1</v>
      </c>
    </row>
    <row r="12" spans="2:17" x14ac:dyDescent="0.2">
      <c r="B12" s="173">
        <v>9</v>
      </c>
      <c r="C12" s="143" t="s">
        <v>155</v>
      </c>
      <c r="D12" s="144">
        <f>IFERROR(SUM(LARGE(E12:M12,1),LARGE(E12:M12,2),LARGE(E12:M12,3),LARGE(E12:M12,4),LARGE(E12:M12,5),LARGE(E12:M12,6),LARGE(E12:M12,7),LARGE(E12:M12,8),),SUM(E12:M12))</f>
        <v>8</v>
      </c>
      <c r="E12" s="174"/>
      <c r="F12" s="174"/>
      <c r="G12" s="174"/>
      <c r="H12" s="174">
        <v>4</v>
      </c>
      <c r="I12" s="174">
        <v>3</v>
      </c>
      <c r="J12" s="174">
        <v>1</v>
      </c>
      <c r="K12" s="174"/>
      <c r="L12" s="174"/>
      <c r="M12" s="174"/>
      <c r="N12" s="9"/>
      <c r="O12" s="146" t="str">
        <f>IF((COUNT(E12:M12)-8)&gt;0,COUNT(E12:M12)-8,"-")</f>
        <v>-</v>
      </c>
      <c r="P12" s="146" t="str">
        <f>IF(O12=1,SMALL(E12:M12,1),IF(O12=2,SMALL(E12:M12,1)&amp;"; "&amp;SMALL(E12:M12,2),IF(O12=3,SMALL(E12:M12,1)&amp;"; "&amp;SMALL(E12:M12,2)&amp;"; "&amp;SMALL(E12:M12,3),"-")))</f>
        <v>-</v>
      </c>
      <c r="Q12" s="146">
        <f>COUNT(E12:M12)</f>
        <v>3</v>
      </c>
    </row>
    <row r="13" spans="2:17" x14ac:dyDescent="0.2">
      <c r="B13" s="173">
        <v>10</v>
      </c>
      <c r="C13" s="143" t="s">
        <v>266</v>
      </c>
      <c r="D13" s="144">
        <f>IFERROR(SUM(LARGE(E13:M13,1),LARGE(E13:M13,2),LARGE(E13:M13,3),LARGE(E13:M13,4),LARGE(E13:M13,5),LARGE(E13:M13,6),LARGE(E13:M13,7),LARGE(E13:M13,8),),SUM(E13:M13))</f>
        <v>7</v>
      </c>
      <c r="E13" s="174"/>
      <c r="F13" s="174"/>
      <c r="G13" s="174"/>
      <c r="H13" s="174"/>
      <c r="I13" s="174"/>
      <c r="J13" s="174">
        <v>4</v>
      </c>
      <c r="K13" s="174"/>
      <c r="L13" s="174">
        <v>3</v>
      </c>
      <c r="M13" s="174"/>
      <c r="N13" s="9"/>
      <c r="O13" s="146" t="str">
        <f>IF((COUNT(E13:M13)-8)&gt;0,COUNT(E13:M13)-8,"-")</f>
        <v>-</v>
      </c>
      <c r="P13" s="146" t="str">
        <f>IF(O13=1,SMALL(E13:M13,1),IF(O13=2,SMALL(E13:M13,1)&amp;"; "&amp;SMALL(E13:M13,2),IF(O13=3,SMALL(E13:M13,1)&amp;"; "&amp;SMALL(E13:M13,2)&amp;"; "&amp;SMALL(E13:M13,3),"-")))</f>
        <v>-</v>
      </c>
      <c r="Q13" s="146">
        <f>COUNT(E13:M13)</f>
        <v>2</v>
      </c>
    </row>
    <row r="14" spans="2:17" x14ac:dyDescent="0.2">
      <c r="B14" s="173">
        <v>11</v>
      </c>
      <c r="C14" s="143" t="s">
        <v>285</v>
      </c>
      <c r="D14" s="144">
        <f>IFERROR(SUM(LARGE(E14:M14,1),LARGE(E14:M14,2),LARGE(E14:M14,3),LARGE(E14:M14,4),LARGE(E14:M14,5),LARGE(E14:M14,6),LARGE(E14:M14,7),LARGE(E14:M14,8),),SUM(E14:M14))</f>
        <v>7</v>
      </c>
      <c r="E14" s="174"/>
      <c r="F14" s="174"/>
      <c r="G14" s="174"/>
      <c r="H14" s="174"/>
      <c r="I14" s="174"/>
      <c r="J14" s="174"/>
      <c r="K14" s="174">
        <v>7</v>
      </c>
      <c r="L14" s="174"/>
      <c r="M14" s="174"/>
      <c r="N14" s="9"/>
      <c r="O14" s="146" t="str">
        <f>IF((COUNT(E14:M14)-8)&gt;0,COUNT(E14:M14)-8,"-")</f>
        <v>-</v>
      </c>
      <c r="P14" s="146" t="str">
        <f>IF(O14=1,SMALL(E14:M14,1),IF(O14=2,SMALL(E14:M14,1)&amp;"; "&amp;SMALL(E14:M14,2),IF(O14=3,SMALL(E14:M14,1)&amp;"; "&amp;SMALL(E14:M14,2)&amp;"; "&amp;SMALL(E14:M14,3),"-")))</f>
        <v>-</v>
      </c>
      <c r="Q14" s="146">
        <f>COUNT(E14:M14)</f>
        <v>1</v>
      </c>
    </row>
    <row r="15" spans="2:17" x14ac:dyDescent="0.2">
      <c r="B15" s="173">
        <v>11</v>
      </c>
      <c r="C15" s="143" t="s">
        <v>196</v>
      </c>
      <c r="D15" s="144">
        <f>IFERROR(SUM(LARGE(E15:M15,1),LARGE(E15:M15,2),LARGE(E15:M15,3),LARGE(E15:M15,4),LARGE(E15:M15,5),LARGE(E15:M15,6),LARGE(E15:M15,7),LARGE(E15:M15,8),),SUM(E15:M15))</f>
        <v>7</v>
      </c>
      <c r="E15" s="174"/>
      <c r="F15" s="174"/>
      <c r="G15" s="174"/>
      <c r="H15" s="174"/>
      <c r="I15" s="174"/>
      <c r="J15" s="174"/>
      <c r="K15" s="174">
        <v>7</v>
      </c>
      <c r="L15" s="174"/>
      <c r="M15" s="174"/>
      <c r="N15" s="9"/>
      <c r="O15" s="146" t="str">
        <f>IF((COUNT(E15:M15)-8)&gt;0,COUNT(E15:M15)-8,"-")</f>
        <v>-</v>
      </c>
      <c r="P15" s="146" t="str">
        <f>IF(O15=1,SMALL(E15:M15,1),IF(O15=2,SMALL(E15:M15,1)&amp;"; "&amp;SMALL(E15:M15,2),IF(O15=3,SMALL(E15:M15,1)&amp;"; "&amp;SMALL(E15:M15,2)&amp;"; "&amp;SMALL(E15:M15,3),"-")))</f>
        <v>-</v>
      </c>
      <c r="Q15" s="146">
        <f>COUNT(E15:M15)</f>
        <v>1</v>
      </c>
    </row>
    <row r="16" spans="2:17" x14ac:dyDescent="0.2">
      <c r="B16" s="173">
        <v>11</v>
      </c>
      <c r="C16" s="143" t="s">
        <v>137</v>
      </c>
      <c r="D16" s="144">
        <f>IFERROR(SUM(LARGE(E16:M16,1),LARGE(E16:M16,2),LARGE(E16:M16,3),LARGE(E16:M16,4),LARGE(E16:M16,5),LARGE(E16:M16,6),LARGE(E16:M16,7),LARGE(E16:M16,8),),SUM(E16:M16))</f>
        <v>7</v>
      </c>
      <c r="E16" s="174"/>
      <c r="F16" s="174"/>
      <c r="G16" s="174"/>
      <c r="H16" s="174">
        <v>7</v>
      </c>
      <c r="I16" s="174"/>
      <c r="J16" s="174"/>
      <c r="K16" s="174"/>
      <c r="L16" s="174"/>
      <c r="M16" s="174"/>
      <c r="N16" s="9"/>
      <c r="O16" s="146" t="str">
        <f>IF((COUNT(E16:M16)-8)&gt;0,COUNT(E16:M16)-8,"-")</f>
        <v>-</v>
      </c>
      <c r="P16" s="146" t="str">
        <f>IF(O16=1,SMALL(E16:M16,1),IF(O16=2,SMALL(E16:M16,1)&amp;"; "&amp;SMALL(E16:M16,2),IF(O16=3,SMALL(E16:M16,1)&amp;"; "&amp;SMALL(E16:M16,2)&amp;"; "&amp;SMALL(E16:M16,3),"-")))</f>
        <v>-</v>
      </c>
      <c r="Q16" s="146">
        <f>COUNT(E16:M16)</f>
        <v>1</v>
      </c>
    </row>
    <row r="17" spans="2:17" x14ac:dyDescent="0.2">
      <c r="B17" s="173">
        <v>14</v>
      </c>
      <c r="C17" s="143" t="s">
        <v>287</v>
      </c>
      <c r="D17" s="144">
        <f>IFERROR(SUM(LARGE(E17:M17,1),LARGE(E17:M17,2),LARGE(E17:M17,3),LARGE(E17:M17,4),LARGE(E17:M17,5),LARGE(E17:M17,6),LARGE(E17:M17,7),LARGE(E17:M17,8),),SUM(E17:M17))</f>
        <v>6</v>
      </c>
      <c r="E17" s="174"/>
      <c r="F17" s="174"/>
      <c r="G17" s="174"/>
      <c r="H17" s="174"/>
      <c r="I17" s="174"/>
      <c r="J17" s="174"/>
      <c r="K17" s="174">
        <v>6</v>
      </c>
      <c r="L17" s="174"/>
      <c r="M17" s="174"/>
      <c r="N17" s="9"/>
      <c r="O17" s="146" t="str">
        <f>IF((COUNT(E17:M17)-8)&gt;0,COUNT(E17:M17)-8,"-")</f>
        <v>-</v>
      </c>
      <c r="P17" s="146" t="str">
        <f>IF(O17=1,SMALL(E17:M17,1),IF(O17=2,SMALL(E17:M17,1)&amp;"; "&amp;SMALL(E17:M17,2),IF(O17=3,SMALL(E17:M17,1)&amp;"; "&amp;SMALL(E17:M17,2)&amp;"; "&amp;SMALL(E17:M17,3),"-")))</f>
        <v>-</v>
      </c>
      <c r="Q17" s="146">
        <f>COUNT(E17:M17)</f>
        <v>1</v>
      </c>
    </row>
    <row r="18" spans="2:17" x14ac:dyDescent="0.2">
      <c r="B18" s="173">
        <v>15</v>
      </c>
      <c r="C18" s="143" t="s">
        <v>257</v>
      </c>
      <c r="D18" s="144">
        <f>IFERROR(SUM(LARGE(E18:M18,1),LARGE(E18:M18,2),LARGE(E18:M18,3),LARGE(E18:M18,4),LARGE(E18:M18,5),LARGE(E18:M18,6),LARGE(E18:M18,7),LARGE(E18:M18,8),),SUM(E18:M18))</f>
        <v>5</v>
      </c>
      <c r="E18" s="174"/>
      <c r="F18" s="174"/>
      <c r="G18" s="174"/>
      <c r="H18" s="174"/>
      <c r="I18" s="174"/>
      <c r="J18" s="174"/>
      <c r="K18" s="174">
        <v>5</v>
      </c>
      <c r="L18" s="174"/>
      <c r="M18" s="174"/>
      <c r="N18" s="9"/>
      <c r="O18" s="146" t="str">
        <f>IF((COUNT(E18:M18)-8)&gt;0,COUNT(E18:M18)-8,"-")</f>
        <v>-</v>
      </c>
      <c r="P18" s="146" t="str">
        <f>IF(O18=1,SMALL(E18:M18,1),IF(O18=2,SMALL(E18:M18,1)&amp;"; "&amp;SMALL(E18:M18,2),IF(O18=3,SMALL(E18:M18,1)&amp;"; "&amp;SMALL(E18:M18,2)&amp;"; "&amp;SMALL(E18:M18,3),"-")))</f>
        <v>-</v>
      </c>
      <c r="Q18" s="146">
        <f>COUNT(E18:M18)</f>
        <v>1</v>
      </c>
    </row>
    <row r="19" spans="2:17" x14ac:dyDescent="0.2">
      <c r="B19" s="173">
        <v>15</v>
      </c>
      <c r="C19" s="143" t="s">
        <v>195</v>
      </c>
      <c r="D19" s="144">
        <f>IFERROR(SUM(LARGE(E19:M19,1),LARGE(E19:M19,2),LARGE(E19:M19,3),LARGE(E19:M19,4),LARGE(E19:M19,5),LARGE(E19:M19,6),LARGE(E19:M19,7),LARGE(E19:M19,8),),SUM(E19:M19))</f>
        <v>5</v>
      </c>
      <c r="E19" s="174"/>
      <c r="F19" s="174"/>
      <c r="G19" s="174"/>
      <c r="H19" s="174">
        <v>5</v>
      </c>
      <c r="I19" s="174"/>
      <c r="J19" s="174"/>
      <c r="K19" s="174"/>
      <c r="L19" s="174"/>
      <c r="M19" s="174"/>
      <c r="N19" s="9"/>
      <c r="O19" s="146" t="str">
        <f>IF((COUNT(E19:M19)-8)&gt;0,COUNT(E19:M19)-8,"-")</f>
        <v>-</v>
      </c>
      <c r="P19" s="146" t="str">
        <f>IF(O19=1,SMALL(E19:M19,1),IF(O19=2,SMALL(E19:M19,1)&amp;"; "&amp;SMALL(E19:M19,2),IF(O19=3,SMALL(E19:M19,1)&amp;"; "&amp;SMALL(E19:M19,2)&amp;"; "&amp;SMALL(E19:M19,3),"-")))</f>
        <v>-</v>
      </c>
      <c r="Q19" s="146">
        <f>COUNT(E19:M19)</f>
        <v>1</v>
      </c>
    </row>
    <row r="20" spans="2:17" x14ac:dyDescent="0.2">
      <c r="B20" s="147">
        <v>17</v>
      </c>
      <c r="C20" s="143" t="s">
        <v>278</v>
      </c>
      <c r="D20" s="144">
        <f>IFERROR(SUM(LARGE(E20:M20,1),LARGE(E20:M20,2),LARGE(E20:M20,3),LARGE(E20:M20,4),LARGE(E20:M20,5),LARGE(E20:M20,6),LARGE(E20:M20,7),LARGE(E20:M20,8),),SUM(E20:M20))</f>
        <v>4</v>
      </c>
      <c r="E20" s="174"/>
      <c r="F20" s="174"/>
      <c r="G20" s="174"/>
      <c r="H20" s="174">
        <v>1</v>
      </c>
      <c r="I20" s="174"/>
      <c r="J20" s="174">
        <v>3</v>
      </c>
      <c r="K20" s="174"/>
      <c r="L20" s="174"/>
      <c r="M20" s="174"/>
      <c r="N20" s="9"/>
      <c r="O20" s="146" t="str">
        <f>IF((COUNT(E20:M20)-8)&gt;0,COUNT(E20:M20)-8,"-")</f>
        <v>-</v>
      </c>
      <c r="P20" s="146" t="str">
        <f>IF(O20=1,SMALL(E20:M20,1),IF(O20=2,SMALL(E20:M20,1)&amp;"; "&amp;SMALL(E20:M20,2),IF(O20=3,SMALL(E20:M20,1)&amp;"; "&amp;SMALL(E20:M20,2)&amp;"; "&amp;SMALL(E20:M20,3),"-")))</f>
        <v>-</v>
      </c>
      <c r="Q20" s="146">
        <f>COUNT(E20:M20)</f>
        <v>2</v>
      </c>
    </row>
    <row r="21" spans="2:17" x14ac:dyDescent="0.2">
      <c r="B21" s="173">
        <v>18</v>
      </c>
      <c r="C21" s="143" t="s">
        <v>349</v>
      </c>
      <c r="D21" s="144">
        <f>IFERROR(SUM(LARGE(E21:M21,1),LARGE(E21:M21,2),LARGE(E21:M21,3),LARGE(E21:M21,4),LARGE(E21:M21,5),LARGE(E21:M21,6),LARGE(E21:M21,7),LARGE(E21:M21,8),),SUM(E21:M21))</f>
        <v>3</v>
      </c>
      <c r="E21" s="174"/>
      <c r="F21" s="174"/>
      <c r="G21" s="174"/>
      <c r="H21" s="174">
        <v>2</v>
      </c>
      <c r="I21" s="174">
        <v>1</v>
      </c>
      <c r="J21" s="174"/>
      <c r="K21" s="174"/>
      <c r="L21" s="174"/>
      <c r="M21" s="174"/>
      <c r="N21" s="9"/>
      <c r="O21" s="146" t="str">
        <f>IF((COUNT(E21:M21)-8)&gt;0,COUNT(E21:M21)-8,"-")</f>
        <v>-</v>
      </c>
      <c r="P21" s="146" t="str">
        <f>IF(O21=1,SMALL(E21:M21,1),IF(O21=2,SMALL(E21:M21,1)&amp;"; "&amp;SMALL(E21:M21,2),IF(O21=3,SMALL(E21:M21,1)&amp;"; "&amp;SMALL(E21:M21,2)&amp;"; "&amp;SMALL(E21:M21,3),"-")))</f>
        <v>-</v>
      </c>
      <c r="Q21" s="146">
        <f>COUNT(E21:M21)</f>
        <v>2</v>
      </c>
    </row>
    <row r="22" spans="2:17" x14ac:dyDescent="0.2">
      <c r="B22" s="173">
        <v>19</v>
      </c>
      <c r="C22" s="143" t="s">
        <v>286</v>
      </c>
      <c r="D22" s="144">
        <f>IFERROR(SUM(LARGE(E22:M22,1),LARGE(E22:M22,2),LARGE(E22:M22,3),LARGE(E22:M22,4),LARGE(E22:M22,5),LARGE(E22:M22,6),LARGE(E22:M22,7),LARGE(E22:M22,8),),SUM(E22:M22))</f>
        <v>2</v>
      </c>
      <c r="E22" s="174"/>
      <c r="F22" s="174"/>
      <c r="G22" s="174"/>
      <c r="H22" s="174"/>
      <c r="I22" s="174"/>
      <c r="J22" s="174"/>
      <c r="K22" s="174">
        <v>2</v>
      </c>
      <c r="L22" s="174"/>
      <c r="M22" s="174"/>
      <c r="N22" s="9"/>
      <c r="O22" s="146" t="str">
        <f>IF((COUNT(E22:M22)-8)&gt;0,COUNT(E22:M22)-8,"-")</f>
        <v>-</v>
      </c>
      <c r="P22" s="146" t="str">
        <f>IF(O22=1,SMALL(E22:M22,1),IF(O22=2,SMALL(E22:M22,1)&amp;"; "&amp;SMALL(E22:M22,2),IF(O22=3,SMALL(E22:M22,1)&amp;"; "&amp;SMALL(E22:M22,2)&amp;"; "&amp;SMALL(E22:M22,3),"-")))</f>
        <v>-</v>
      </c>
      <c r="Q22" s="146">
        <f>COUNT(E22:M22)</f>
        <v>1</v>
      </c>
    </row>
    <row r="23" spans="2:17" x14ac:dyDescent="0.2">
      <c r="B23" s="173">
        <v>20</v>
      </c>
      <c r="C23" s="143" t="s">
        <v>211</v>
      </c>
      <c r="D23" s="144">
        <f>IFERROR(SUM(LARGE(E23:M23,1),LARGE(E23:M23,2),LARGE(E23:M23,3),LARGE(E23:M23,4),LARGE(E23:M23,5),LARGE(E23:M23,6),LARGE(E23:M23,7),LARGE(E23:M23,8),),SUM(E23:M23))</f>
        <v>1</v>
      </c>
      <c r="E23" s="174"/>
      <c r="F23" s="174"/>
      <c r="G23" s="174"/>
      <c r="H23" s="174"/>
      <c r="I23" s="174"/>
      <c r="J23" s="174"/>
      <c r="K23" s="174">
        <v>1</v>
      </c>
      <c r="L23" s="174"/>
      <c r="M23" s="174"/>
      <c r="N23" s="9"/>
      <c r="O23" s="146" t="str">
        <f>IF((COUNT(E23:M23)-8)&gt;0,COUNT(E23:M23)-8,"-")</f>
        <v>-</v>
      </c>
      <c r="P23" s="146" t="str">
        <f>IF(O23=1,SMALL(E23:M23,1),IF(O23=2,SMALL(E23:M23,1)&amp;"; "&amp;SMALL(E23:M23,2),IF(O23=3,SMALL(E23:M23,1)&amp;"; "&amp;SMALL(E23:M23,2)&amp;"; "&amp;SMALL(E23:M23,3),"-")))</f>
        <v>-</v>
      </c>
      <c r="Q23" s="146">
        <f>COUNT(E23:M23)</f>
        <v>1</v>
      </c>
    </row>
    <row r="24" spans="2:17" x14ac:dyDescent="0.2">
      <c r="B24" s="138">
        <v>20</v>
      </c>
      <c r="C24" s="143" t="s">
        <v>265</v>
      </c>
      <c r="D24" s="144">
        <f>IFERROR(SUM(LARGE(E24:M24,1),LARGE(E24:M24,2),LARGE(E24:M24,3),LARGE(E24:M24,4),LARGE(E24:M24,5),LARGE(E24:M24,6),LARGE(E24:M24,7),LARGE(E24:M24,8),),SUM(E24:M24))</f>
        <v>1</v>
      </c>
      <c r="E24" s="174"/>
      <c r="F24" s="174"/>
      <c r="G24" s="174"/>
      <c r="H24" s="174"/>
      <c r="I24" s="174"/>
      <c r="J24" s="174"/>
      <c r="K24" s="174"/>
      <c r="L24" s="174">
        <v>1</v>
      </c>
      <c r="M24" s="174"/>
      <c r="N24" s="9"/>
      <c r="O24" s="146" t="str">
        <f>IF((COUNT(E24:M24)-8)&gt;0,COUNT(E24:M24)-8,"-")</f>
        <v>-</v>
      </c>
      <c r="P24" s="146" t="str">
        <f>IF(O24=1,SMALL(E24:M24,1),IF(O24=2,SMALL(E24:M24,1)&amp;"; "&amp;SMALL(E24:M24,2),IF(O24=3,SMALL(E24:M24,1)&amp;"; "&amp;SMALL(E24:M24,2)&amp;"; "&amp;SMALL(E24:M24,3),"-")))</f>
        <v>-</v>
      </c>
      <c r="Q24" s="146">
        <f>COUNT(E24:M24)</f>
        <v>1</v>
      </c>
    </row>
    <row r="25" spans="2:17" hidden="1" x14ac:dyDescent="0.2">
      <c r="B25" s="147"/>
      <c r="C25" s="143" t="s">
        <v>311</v>
      </c>
      <c r="D25" s="144">
        <f t="shared" ref="D4:D31" si="0">IFERROR(SUM(LARGE(E25:M25,1),LARGE(E25:M25,2),LARGE(E25:M25,3),LARGE(E25:M25,4),LARGE(E25:M25,5),LARGE(E25:M25,6),LARGE(E25:M25,7),LARGE(E25:M25,8),),SUM(E25:M25))</f>
        <v>0</v>
      </c>
      <c r="E25" s="174"/>
      <c r="F25" s="174"/>
      <c r="G25" s="174"/>
      <c r="H25" s="174"/>
      <c r="I25" s="174"/>
      <c r="J25" s="174"/>
      <c r="K25" s="174"/>
      <c r="L25" s="174"/>
      <c r="M25" s="174"/>
      <c r="N25" s="9"/>
      <c r="O25" s="146" t="str">
        <f t="shared" ref="O4:O31" si="1">IF((COUNT(E25:M25)-8)&gt;0,COUNT(E25:M25)-8,"-")</f>
        <v>-</v>
      </c>
      <c r="P25" s="146" t="str">
        <f t="shared" ref="P4:P31" si="2">IF(O25=1,SMALL(E25:M25,1),IF(O25=2,SMALL(E25:M25,1)&amp;"; "&amp;SMALL(E25:M25,2),IF(O25=3,SMALL(E25:M25,1)&amp;"; "&amp;SMALL(E25:M25,2)&amp;"; "&amp;SMALL(E25:M25,3),"-")))</f>
        <v>-</v>
      </c>
      <c r="Q25" s="146">
        <f t="shared" ref="Q4:Q31" si="3">COUNT(E25:M25)</f>
        <v>0</v>
      </c>
    </row>
    <row r="26" spans="2:17" hidden="1" x14ac:dyDescent="0.2">
      <c r="B26" s="173"/>
      <c r="C26" s="143" t="s">
        <v>55</v>
      </c>
      <c r="D26" s="144">
        <f t="shared" si="0"/>
        <v>0</v>
      </c>
      <c r="E26" s="174"/>
      <c r="F26" s="174"/>
      <c r="G26" s="174"/>
      <c r="H26" s="174"/>
      <c r="I26" s="174"/>
      <c r="J26" s="174"/>
      <c r="K26" s="174"/>
      <c r="L26" s="174"/>
      <c r="M26" s="174"/>
      <c r="N26" s="9"/>
      <c r="O26" s="146" t="str">
        <f t="shared" si="1"/>
        <v>-</v>
      </c>
      <c r="P26" s="146" t="str">
        <f t="shared" si="2"/>
        <v>-</v>
      </c>
      <c r="Q26" s="146">
        <f t="shared" si="3"/>
        <v>0</v>
      </c>
    </row>
    <row r="27" spans="2:17" hidden="1" x14ac:dyDescent="0.2">
      <c r="B27" s="173"/>
      <c r="C27" s="143" t="s">
        <v>38</v>
      </c>
      <c r="D27" s="144">
        <f t="shared" si="0"/>
        <v>0</v>
      </c>
      <c r="E27" s="174"/>
      <c r="F27" s="174"/>
      <c r="G27" s="174"/>
      <c r="H27" s="174"/>
      <c r="I27" s="174"/>
      <c r="J27" s="174"/>
      <c r="K27" s="174"/>
      <c r="L27" s="174"/>
      <c r="M27" s="174"/>
      <c r="N27" s="9"/>
      <c r="O27" s="146" t="str">
        <f t="shared" si="1"/>
        <v>-</v>
      </c>
      <c r="P27" s="146" t="str">
        <f t="shared" si="2"/>
        <v>-</v>
      </c>
      <c r="Q27" s="146">
        <f t="shared" si="3"/>
        <v>0</v>
      </c>
    </row>
    <row r="28" spans="2:17" hidden="1" x14ac:dyDescent="0.2">
      <c r="B28" s="173"/>
      <c r="C28" s="143" t="s">
        <v>201</v>
      </c>
      <c r="D28" s="144">
        <f t="shared" si="0"/>
        <v>0</v>
      </c>
      <c r="E28" s="174"/>
      <c r="F28" s="174"/>
      <c r="G28" s="174"/>
      <c r="H28" s="174"/>
      <c r="I28" s="174"/>
      <c r="J28" s="174"/>
      <c r="K28" s="174"/>
      <c r="L28" s="174"/>
      <c r="M28" s="174"/>
      <c r="N28" s="9"/>
      <c r="O28" s="146" t="str">
        <f t="shared" si="1"/>
        <v>-</v>
      </c>
      <c r="P28" s="146" t="str">
        <f t="shared" si="2"/>
        <v>-</v>
      </c>
      <c r="Q28" s="146">
        <f t="shared" si="3"/>
        <v>0</v>
      </c>
    </row>
    <row r="29" spans="2:17" hidden="1" x14ac:dyDescent="0.2">
      <c r="B29" s="173"/>
      <c r="C29" s="143" t="s">
        <v>255</v>
      </c>
      <c r="D29" s="144">
        <f t="shared" si="0"/>
        <v>0</v>
      </c>
      <c r="E29" s="174"/>
      <c r="F29" s="174"/>
      <c r="G29" s="174"/>
      <c r="H29" s="174"/>
      <c r="I29" s="174"/>
      <c r="J29" s="174"/>
      <c r="K29" s="174"/>
      <c r="L29" s="174"/>
      <c r="M29" s="174"/>
      <c r="N29" s="9"/>
      <c r="O29" s="146" t="str">
        <f t="shared" si="1"/>
        <v>-</v>
      </c>
      <c r="P29" s="146" t="str">
        <f t="shared" si="2"/>
        <v>-</v>
      </c>
      <c r="Q29" s="146">
        <f t="shared" si="3"/>
        <v>0</v>
      </c>
    </row>
    <row r="30" spans="2:17" hidden="1" x14ac:dyDescent="0.2">
      <c r="B30" s="173"/>
      <c r="C30" s="143" t="s">
        <v>326</v>
      </c>
      <c r="D30" s="144">
        <f t="shared" si="0"/>
        <v>0</v>
      </c>
      <c r="E30" s="174"/>
      <c r="F30" s="174"/>
      <c r="G30" s="174"/>
      <c r="H30" s="174"/>
      <c r="I30" s="174"/>
      <c r="J30" s="174"/>
      <c r="K30" s="174"/>
      <c r="L30" s="174"/>
      <c r="M30" s="174"/>
      <c r="N30" s="9"/>
      <c r="O30" s="146" t="str">
        <f t="shared" si="1"/>
        <v>-</v>
      </c>
      <c r="P30" s="146" t="str">
        <f t="shared" si="2"/>
        <v>-</v>
      </c>
      <c r="Q30" s="146">
        <f t="shared" si="3"/>
        <v>0</v>
      </c>
    </row>
    <row r="31" spans="2:17" hidden="1" x14ac:dyDescent="0.2">
      <c r="B31" s="173"/>
      <c r="C31" s="143" t="s">
        <v>205</v>
      </c>
      <c r="D31" s="144">
        <f t="shared" si="0"/>
        <v>0</v>
      </c>
      <c r="E31" s="174"/>
      <c r="F31" s="174"/>
      <c r="G31" s="174"/>
      <c r="H31" s="174"/>
      <c r="I31" s="174"/>
      <c r="J31" s="174"/>
      <c r="K31" s="174"/>
      <c r="L31" s="174"/>
      <c r="M31" s="174"/>
      <c r="N31" s="9"/>
      <c r="O31" s="146" t="str">
        <f t="shared" si="1"/>
        <v>-</v>
      </c>
      <c r="P31" s="146" t="str">
        <f t="shared" si="2"/>
        <v>-</v>
      </c>
      <c r="Q31" s="146">
        <f t="shared" si="3"/>
        <v>0</v>
      </c>
    </row>
  </sheetData>
  <autoFilter ref="B3:Q31" xr:uid="{00000000-0009-0000-0000-00000B000000}">
    <sortState xmlns:xlrd2="http://schemas.microsoft.com/office/spreadsheetml/2017/richdata2" ref="B4:Q24">
      <sortCondition ref="B3:B31"/>
    </sortState>
  </autoFilter>
  <sortState xmlns:xlrd2="http://schemas.microsoft.com/office/spreadsheetml/2017/richdata2" ref="B4:Q27">
    <sortCondition descending="1" ref="D4:D27"/>
    <sortCondition ref="C4:C27"/>
  </sortState>
  <phoneticPr fontId="3" type="noConversion"/>
  <conditionalFormatting sqref="E4:M31">
    <cfRule type="cellIs" dxfId="2" priority="1" operator="equal">
      <formula>0</formula>
    </cfRule>
  </conditionalFormatting>
  <conditionalFormatting sqref="O4:Q31">
    <cfRule type="cellIs" dxfId="1" priority="2" operator="equal">
      <formula>"-"</formula>
    </cfRule>
    <cfRule type="cellIs" dxfId="0" priority="3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02"/>
  <sheetViews>
    <sheetView showGridLines="0" zoomScale="85" zoomScaleNormal="8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2.28515625" style="10" customWidth="1"/>
    <col min="2" max="2" width="18.7109375" style="10" customWidth="1"/>
    <col min="3" max="9" width="7.7109375" style="10" customWidth="1"/>
    <col min="10" max="16384" width="8.85546875" style="10"/>
  </cols>
  <sheetData>
    <row r="1" spans="2:9" ht="12" customHeight="1" x14ac:dyDescent="0.2"/>
    <row r="2" spans="2:9" ht="66" customHeight="1" x14ac:dyDescent="0.2">
      <c r="B2" s="71" t="s">
        <v>33</v>
      </c>
      <c r="C2" s="70" t="s">
        <v>34</v>
      </c>
      <c r="D2" s="70" t="s">
        <v>116</v>
      </c>
      <c r="E2" s="70" t="s">
        <v>115</v>
      </c>
      <c r="F2" s="70" t="s">
        <v>31</v>
      </c>
      <c r="G2" s="70" t="s">
        <v>32</v>
      </c>
      <c r="H2" s="70" t="s">
        <v>114</v>
      </c>
      <c r="I2" s="70" t="s">
        <v>113</v>
      </c>
    </row>
    <row r="3" spans="2:9" x14ac:dyDescent="0.2">
      <c r="B3" s="69">
        <v>1</v>
      </c>
      <c r="C3" s="69">
        <f>COUNTIF('Celkové pořadí'!$F:$F,'Dělené umístění'!$B3)</f>
        <v>3</v>
      </c>
      <c r="D3" s="69">
        <f>COUNTIF('1 - SUPER Open'!$D:$D,'Dělené umístění'!$B3)</f>
        <v>0</v>
      </c>
      <c r="E3" s="69">
        <f>COUNTIF('2 - Open'!$D:$D,'Dělené umístění'!$B3)</f>
        <v>0</v>
      </c>
      <c r="F3" s="69">
        <f>COUNTIF('4 - Racer Cruiser'!$D:$D,'Dělené umístění'!$B3)</f>
        <v>0</v>
      </c>
      <c r="G3" s="69">
        <f>COUNTIF('5 - Cruiser lehký'!$D:$D,'Dělené umístění'!$B3)</f>
        <v>3</v>
      </c>
      <c r="H3" s="69">
        <f>COUNTIF('6 - Cruiser střední'!$D:$D,'Dělené umístění'!$B3)</f>
        <v>4</v>
      </c>
      <c r="I3" s="69">
        <f>COUNTIF('7 - Cruiser těžký'!$D:$D,'Dělené umístění'!$B3)</f>
        <v>2</v>
      </c>
    </row>
    <row r="4" spans="2:9" x14ac:dyDescent="0.2">
      <c r="B4" s="69">
        <v>2</v>
      </c>
      <c r="C4" s="69">
        <f>COUNTIF('Celkové pořadí'!$F:$F,'Dělené umístění'!$B4)</f>
        <v>3</v>
      </c>
      <c r="D4" s="69">
        <f>COUNTIF('1 - SUPER Open'!D:D,'Dělené umístění'!B4)</f>
        <v>1</v>
      </c>
      <c r="E4" s="69">
        <f>COUNTIF('2 - Open'!$D:$D,'Dělené umístění'!$B4)</f>
        <v>3</v>
      </c>
      <c r="F4" s="69">
        <f>COUNTIF('4 - Racer Cruiser'!$D:$D,'Dělené umístění'!$B4)</f>
        <v>0</v>
      </c>
      <c r="G4" s="69">
        <f>COUNTIF('5 - Cruiser lehký'!$D:$D,'Dělené umístění'!$B4)</f>
        <v>5</v>
      </c>
      <c r="H4" s="69">
        <f>COUNTIF('6 - Cruiser střední'!$D:$D,'Dělené umístění'!$B4)</f>
        <v>2</v>
      </c>
      <c r="I4" s="69">
        <f>COUNTIF('7 - Cruiser těžký'!$D:$D,'Dělené umístění'!$B4)</f>
        <v>1</v>
      </c>
    </row>
    <row r="5" spans="2:9" x14ac:dyDescent="0.2">
      <c r="B5" s="69">
        <v>3</v>
      </c>
      <c r="C5" s="69">
        <f>COUNTIF('Celkové pořadí'!$F:$F,'Dělené umístění'!$B5)</f>
        <v>1</v>
      </c>
      <c r="D5" s="69">
        <f>COUNTIF('1 - SUPER Open'!D:D,'Dělené umístění'!B5)</f>
        <v>0</v>
      </c>
      <c r="E5" s="69">
        <f>COUNTIF('2 - Open'!$D:$D,'Dělené umístění'!$B5)</f>
        <v>1</v>
      </c>
      <c r="F5" s="69">
        <f>COUNTIF('4 - Racer Cruiser'!$D:$D,'Dělené umístění'!$B5)</f>
        <v>1</v>
      </c>
      <c r="G5" s="69">
        <f>COUNTIF('5 - Cruiser lehký'!$D:$D,'Dělené umístění'!$B5)</f>
        <v>3</v>
      </c>
      <c r="H5" s="69">
        <f>COUNTIF('6 - Cruiser střední'!$D:$D,'Dělené umístění'!$B5)</f>
        <v>1</v>
      </c>
      <c r="I5" s="69">
        <f>COUNTIF('7 - Cruiser těžký'!$D:$D,'Dělené umístění'!$B5)</f>
        <v>1</v>
      </c>
    </row>
    <row r="6" spans="2:9" x14ac:dyDescent="0.2">
      <c r="B6" s="69">
        <v>4</v>
      </c>
      <c r="C6" s="69">
        <f>COUNTIF('Celkové pořadí'!$F:$F,'Dělené umístění'!$B6)</f>
        <v>3</v>
      </c>
      <c r="D6" s="69">
        <f>COUNTIF('1 - SUPER Open'!D:D,'Dělené umístění'!B6)</f>
        <v>0</v>
      </c>
      <c r="E6" s="69">
        <f>COUNTIF('2 - Open'!$D:$D,'Dělené umístění'!$B6)</f>
        <v>2</v>
      </c>
      <c r="F6" s="69">
        <f>COUNTIF('4 - Racer Cruiser'!$D:$D,'Dělené umístění'!$B6)</f>
        <v>1</v>
      </c>
      <c r="G6" s="69">
        <f>COUNTIF('5 - Cruiser lehký'!$D:$D,'Dělené umístění'!$B6)</f>
        <v>1</v>
      </c>
      <c r="H6" s="69">
        <f>COUNTIF('6 - Cruiser střední'!$D:$D,'Dělené umístění'!$B6)</f>
        <v>3</v>
      </c>
      <c r="I6" s="69">
        <f>COUNTIF('7 - Cruiser těžký'!$D:$D,'Dělené umístění'!$B6)</f>
        <v>1</v>
      </c>
    </row>
    <row r="7" spans="2:9" x14ac:dyDescent="0.2">
      <c r="B7" s="69">
        <v>5</v>
      </c>
      <c r="C7" s="69">
        <f>COUNTIF('Celkové pořadí'!$F:$F,'Dělené umístění'!$B7)</f>
        <v>3</v>
      </c>
      <c r="D7" s="69">
        <f>COUNTIF('1 - SUPER Open'!D:D,'Dělené umístění'!B7)</f>
        <v>0</v>
      </c>
      <c r="E7" s="69">
        <f>COUNTIF('2 - Open'!$D:$D,'Dělené umístění'!$B7)</f>
        <v>0</v>
      </c>
      <c r="F7" s="69">
        <f>COUNTIF('4 - Racer Cruiser'!$D:$D,'Dělené umístění'!$B7)</f>
        <v>0</v>
      </c>
      <c r="G7" s="69">
        <f>COUNTIF('5 - Cruiser lehký'!$D:$D,'Dělené umístění'!$B7)</f>
        <v>2</v>
      </c>
      <c r="H7" s="69">
        <f>COUNTIF('6 - Cruiser střední'!$D:$D,'Dělené umístění'!$B7)</f>
        <v>0</v>
      </c>
      <c r="I7" s="69">
        <f>COUNTIF('7 - Cruiser těžký'!$D:$D,'Dělené umístění'!$B7)</f>
        <v>2</v>
      </c>
    </row>
    <row r="8" spans="2:9" x14ac:dyDescent="0.2">
      <c r="B8" s="69">
        <v>6</v>
      </c>
      <c r="C8" s="69">
        <f>COUNTIF('Celkové pořadí'!$F:$F,'Dělené umístění'!$B8)</f>
        <v>2</v>
      </c>
      <c r="D8" s="69">
        <f>COUNTIF('1 - SUPER Open'!D:D,'Dělené umístění'!B8)</f>
        <v>0</v>
      </c>
      <c r="E8" s="69">
        <f>COUNTIF('2 - Open'!$D:$D,'Dělené umístění'!$B8)</f>
        <v>0</v>
      </c>
      <c r="F8" s="69">
        <f>COUNTIF('4 - Racer Cruiser'!$D:$D,'Dělené umístění'!$B8)</f>
        <v>1</v>
      </c>
      <c r="G8" s="69">
        <f>COUNTIF('5 - Cruiser lehký'!$D:$D,'Dělené umístění'!$B8)</f>
        <v>1</v>
      </c>
      <c r="H8" s="69">
        <f>COUNTIF('6 - Cruiser střední'!$D:$D,'Dělené umístění'!$B8)</f>
        <v>1</v>
      </c>
      <c r="I8" s="69">
        <f>COUNTIF('7 - Cruiser těžký'!$D:$D,'Dělené umístění'!$B8)</f>
        <v>1</v>
      </c>
    </row>
    <row r="9" spans="2:9" x14ac:dyDescent="0.2">
      <c r="B9" s="69">
        <v>7</v>
      </c>
      <c r="C9" s="69">
        <f>COUNTIF('Celkové pořadí'!$F:$F,'Dělené umístění'!$B9)</f>
        <v>4</v>
      </c>
      <c r="D9" s="69">
        <f>COUNTIF('1 - SUPER Open'!D:D,'Dělené umístění'!B9)</f>
        <v>0</v>
      </c>
      <c r="E9" s="69">
        <f>COUNTIF('2 - Open'!$D:$D,'Dělené umístění'!$B9)</f>
        <v>1</v>
      </c>
      <c r="F9" s="69">
        <f>COUNTIF('4 - Racer Cruiser'!$D:$D,'Dělené umístění'!$B9)</f>
        <v>1</v>
      </c>
      <c r="G9" s="69">
        <f>COUNTIF('5 - Cruiser lehký'!$D:$D,'Dělené umístění'!$B9)</f>
        <v>1</v>
      </c>
      <c r="H9" s="69">
        <f>COUNTIF('6 - Cruiser střední'!$D:$D,'Dělené umístění'!$B9)</f>
        <v>1</v>
      </c>
      <c r="I9" s="69">
        <f>COUNTIF('7 - Cruiser těžký'!$D:$D,'Dělené umístění'!$B9)</f>
        <v>4</v>
      </c>
    </row>
    <row r="10" spans="2:9" x14ac:dyDescent="0.2">
      <c r="B10" s="69">
        <v>8</v>
      </c>
      <c r="C10" s="69">
        <f>COUNTIF('Celkové pořadí'!$F:$F,'Dělené umístění'!$B10)</f>
        <v>3</v>
      </c>
      <c r="D10" s="69">
        <f>COUNTIF('1 - SUPER Open'!D:D,'Dělené umístění'!B10)</f>
        <v>0</v>
      </c>
      <c r="E10" s="69">
        <f>COUNTIF('2 - Open'!$D:$D,'Dělené umístění'!$B10)</f>
        <v>0</v>
      </c>
      <c r="F10" s="69">
        <f>COUNTIF('4 - Racer Cruiser'!$D:$D,'Dělené umístění'!$B10)</f>
        <v>2</v>
      </c>
      <c r="G10" s="69">
        <f>COUNTIF('5 - Cruiser lehký'!$D:$D,'Dělené umístění'!$B10)</f>
        <v>0</v>
      </c>
      <c r="H10" s="69">
        <f>COUNTIF('6 - Cruiser střední'!$D:$D,'Dělené umístění'!$B10)</f>
        <v>2</v>
      </c>
      <c r="I10" s="69">
        <f>COUNTIF('7 - Cruiser těžký'!$D:$D,'Dělené umístění'!$B10)</f>
        <v>1</v>
      </c>
    </row>
    <row r="11" spans="2:9" x14ac:dyDescent="0.2">
      <c r="B11" s="69">
        <v>9</v>
      </c>
      <c r="C11" s="69">
        <f>COUNTIF('Celkové pořadí'!$F:$F,'Dělené umístění'!$B11)</f>
        <v>2</v>
      </c>
      <c r="D11" s="69">
        <f>COUNTIF('1 - SUPER Open'!D:D,'Dělené umístění'!B11)</f>
        <v>1</v>
      </c>
      <c r="E11" s="69">
        <f>COUNTIF('2 - Open'!$D:$D,'Dělené umístění'!$B11)</f>
        <v>0</v>
      </c>
      <c r="F11" s="69">
        <f>COUNTIF('4 - Racer Cruiser'!$D:$D,'Dělené umístění'!$B11)</f>
        <v>0</v>
      </c>
      <c r="G11" s="69">
        <f>COUNTIF('5 - Cruiser lehký'!$D:$D,'Dělené umístění'!$B11)</f>
        <v>1</v>
      </c>
      <c r="H11" s="69">
        <f>COUNTIF('6 - Cruiser střední'!$D:$D,'Dělené umístění'!$B11)</f>
        <v>0</v>
      </c>
      <c r="I11" s="69">
        <f>COUNTIF('7 - Cruiser těžký'!$D:$D,'Dělené umístění'!$B11)</f>
        <v>1</v>
      </c>
    </row>
    <row r="12" spans="2:9" x14ac:dyDescent="0.2">
      <c r="B12" s="69">
        <v>10</v>
      </c>
      <c r="C12" s="69">
        <f>COUNTIF('Celkové pořadí'!$F:$F,'Dělené umístění'!$B12)</f>
        <v>2</v>
      </c>
      <c r="D12" s="69">
        <f>COUNTIF('1 - SUPER Open'!D:D,'Dělené umístění'!B12)</f>
        <v>2</v>
      </c>
      <c r="E12" s="69">
        <f>COUNTIF('2 - Open'!$D:$D,'Dělené umístění'!$B12)</f>
        <v>1</v>
      </c>
      <c r="F12" s="69">
        <f>COUNTIF('4 - Racer Cruiser'!$D:$D,'Dělené umístění'!$B12)</f>
        <v>0</v>
      </c>
      <c r="G12" s="69">
        <f>COUNTIF('5 - Cruiser lehký'!$D:$D,'Dělené umístění'!$B12)</f>
        <v>2</v>
      </c>
      <c r="H12" s="69">
        <f>COUNTIF('6 - Cruiser střední'!$D:$D,'Dělené umístění'!$B12)</f>
        <v>0</v>
      </c>
      <c r="I12" s="69">
        <f>COUNTIF('7 - Cruiser těžký'!$D:$D,'Dělené umístění'!$B12)</f>
        <v>3</v>
      </c>
    </row>
    <row r="13" spans="2:9" x14ac:dyDescent="0.2">
      <c r="B13" s="69">
        <v>11</v>
      </c>
      <c r="C13" s="69">
        <f>COUNTIF('Celkové pořadí'!$F:$F,'Dělené umístění'!$B13)</f>
        <v>2</v>
      </c>
      <c r="D13" s="69">
        <f>COUNTIF('1 - SUPER Open'!D:D,'Dělené umístění'!B13)</f>
        <v>0</v>
      </c>
      <c r="E13" s="69">
        <f>COUNTIF('2 - Open'!$D:$D,'Dělené umístění'!$B13)</f>
        <v>1</v>
      </c>
      <c r="F13" s="69">
        <f>COUNTIF('4 - Racer Cruiser'!$D:$D,'Dělené umístění'!$B13)</f>
        <v>1</v>
      </c>
      <c r="G13" s="69">
        <f>COUNTIF('5 - Cruiser lehký'!$D:$D,'Dělené umístění'!$B13)</f>
        <v>0</v>
      </c>
      <c r="H13" s="69">
        <f>COUNTIF('6 - Cruiser střední'!$D:$D,'Dělené umístění'!$B13)</f>
        <v>0</v>
      </c>
      <c r="I13" s="69">
        <f>COUNTIF('7 - Cruiser těžký'!$D:$D,'Dělené umístění'!$B13)</f>
        <v>0</v>
      </c>
    </row>
    <row r="14" spans="2:9" x14ac:dyDescent="0.2">
      <c r="B14" s="69">
        <v>12</v>
      </c>
      <c r="C14" s="69">
        <f>COUNTIF('Celkové pořadí'!$F:$F,'Dělené umístění'!$B14)</f>
        <v>1</v>
      </c>
      <c r="D14" s="69">
        <f>COUNTIF('1 - SUPER Open'!D:D,'Dělené umístění'!B14)</f>
        <v>0</v>
      </c>
      <c r="E14" s="69">
        <f>COUNTIF('2 - Open'!$D:$D,'Dělené umístění'!$B14)</f>
        <v>0</v>
      </c>
      <c r="F14" s="69">
        <f>COUNTIF('4 - Racer Cruiser'!$D:$D,'Dělené umístění'!$B14)</f>
        <v>0</v>
      </c>
      <c r="G14" s="69">
        <f>COUNTIF('5 - Cruiser lehký'!$D:$D,'Dělené umístění'!$B14)</f>
        <v>0</v>
      </c>
      <c r="H14" s="69">
        <f>COUNTIF('6 - Cruiser střední'!$D:$D,'Dělené umístění'!$B14)</f>
        <v>0</v>
      </c>
      <c r="I14" s="69">
        <f>COUNTIF('7 - Cruiser těžký'!$D:$D,'Dělené umístění'!$B14)</f>
        <v>1</v>
      </c>
    </row>
    <row r="15" spans="2:9" x14ac:dyDescent="0.2">
      <c r="B15" s="69">
        <v>13</v>
      </c>
      <c r="C15" s="69">
        <f>COUNTIF('Celkové pořadí'!$F:$F,'Dělené umístění'!$B15)</f>
        <v>0</v>
      </c>
      <c r="D15" s="69">
        <f>COUNTIF('1 - SUPER Open'!D:D,'Dělené umístění'!B15)</f>
        <v>0</v>
      </c>
      <c r="E15" s="69">
        <f>COUNTIF('2 - Open'!$D:$D,'Dělené umístění'!$B15)</f>
        <v>0</v>
      </c>
      <c r="F15" s="69">
        <f>COUNTIF('4 - Racer Cruiser'!$D:$D,'Dělené umístění'!$B15)</f>
        <v>0</v>
      </c>
      <c r="G15" s="69">
        <f>COUNTIF('5 - Cruiser lehký'!$D:$D,'Dělené umístění'!$B15)</f>
        <v>0</v>
      </c>
      <c r="H15" s="69">
        <f>COUNTIF('6 - Cruiser střední'!$D:$D,'Dělené umístění'!$B15)</f>
        <v>0</v>
      </c>
      <c r="I15" s="69">
        <f>COUNTIF('7 - Cruiser těžký'!$D:$D,'Dělené umístění'!$B15)</f>
        <v>1</v>
      </c>
    </row>
    <row r="16" spans="2:9" x14ac:dyDescent="0.2">
      <c r="B16" s="69">
        <v>14</v>
      </c>
      <c r="C16" s="69">
        <f>COUNTIF('Celkové pořadí'!$F:$F,'Dělené umístění'!$B16)</f>
        <v>2</v>
      </c>
      <c r="D16" s="69">
        <f>COUNTIF('1 - SUPER Open'!D:D,'Dělené umístění'!B16)</f>
        <v>0</v>
      </c>
      <c r="E16" s="69">
        <f>COUNTIF('2 - Open'!$D:$D,'Dělené umístění'!$B16)</f>
        <v>0</v>
      </c>
      <c r="F16" s="69">
        <f>COUNTIF('4 - Racer Cruiser'!$D:$D,'Dělené umístění'!$B16)</f>
        <v>1</v>
      </c>
      <c r="G16" s="69">
        <f>COUNTIF('5 - Cruiser lehký'!$D:$D,'Dělené umístění'!$B16)</f>
        <v>0</v>
      </c>
      <c r="H16" s="69">
        <f>COUNTIF('6 - Cruiser střední'!$D:$D,'Dělené umístění'!$B16)</f>
        <v>0</v>
      </c>
      <c r="I16" s="69">
        <f>COUNTIF('7 - Cruiser těžký'!$D:$D,'Dělené umístění'!$B16)</f>
        <v>1</v>
      </c>
    </row>
    <row r="17" spans="2:9" x14ac:dyDescent="0.2">
      <c r="B17" s="69">
        <v>15</v>
      </c>
      <c r="C17" s="69">
        <f>COUNTIF('Celkové pořadí'!$F:$F,'Dělené umístění'!$B17)</f>
        <v>3</v>
      </c>
      <c r="D17" s="69">
        <f>COUNTIF('1 - SUPER Open'!D:D,'Dělené umístění'!B17)</f>
        <v>0</v>
      </c>
      <c r="E17" s="69">
        <f>COUNTIF('2 - Open'!$D:$D,'Dělené umístění'!$B17)</f>
        <v>0</v>
      </c>
      <c r="F17" s="69">
        <f>COUNTIF('4 - Racer Cruiser'!$D:$D,'Dělené umístění'!$B17)</f>
        <v>0</v>
      </c>
      <c r="G17" s="69">
        <f>COUNTIF('5 - Cruiser lehký'!$D:$D,'Dělené umístění'!$B17)</f>
        <v>0</v>
      </c>
      <c r="H17" s="69">
        <f>COUNTIF('6 - Cruiser střední'!$D:$D,'Dělené umístění'!$B17)</f>
        <v>0</v>
      </c>
      <c r="I17" s="69">
        <f>COUNTIF('7 - Cruiser těžký'!$D:$D,'Dělené umístění'!$B17)</f>
        <v>0</v>
      </c>
    </row>
    <row r="18" spans="2:9" x14ac:dyDescent="0.2">
      <c r="B18" s="69">
        <v>16</v>
      </c>
      <c r="C18" s="69">
        <f>COUNTIF('Celkové pořadí'!$F:$F,'Dělené umístění'!$B18)</f>
        <v>2</v>
      </c>
      <c r="D18" s="69">
        <f>COUNTIF('1 - SUPER Open'!D:D,'Dělené umístění'!B18)</f>
        <v>0</v>
      </c>
      <c r="E18" s="69">
        <f>COUNTIF('2 - Open'!$D:$D,'Dělené umístění'!$B18)</f>
        <v>0</v>
      </c>
      <c r="F18" s="69">
        <f>COUNTIF('4 - Racer Cruiser'!$D:$D,'Dělené umístění'!$B18)</f>
        <v>0</v>
      </c>
      <c r="G18" s="69">
        <f>COUNTIF('5 - Cruiser lehký'!$D:$D,'Dělené umístění'!$B18)</f>
        <v>0</v>
      </c>
      <c r="H18" s="69">
        <f>COUNTIF('6 - Cruiser střední'!$D:$D,'Dělené umístění'!$B18)</f>
        <v>1</v>
      </c>
      <c r="I18" s="69">
        <f>COUNTIF('7 - Cruiser těžký'!$D:$D,'Dělené umístění'!$B18)</f>
        <v>0</v>
      </c>
    </row>
    <row r="19" spans="2:9" x14ac:dyDescent="0.2">
      <c r="B19" s="69">
        <v>17</v>
      </c>
      <c r="C19" s="69">
        <f>COUNTIF('Celkové pořadí'!$F:$F,'Dělené umístění'!$B19)</f>
        <v>1</v>
      </c>
      <c r="D19" s="69">
        <f>COUNTIF('1 - SUPER Open'!D:D,'Dělené umístění'!B19)</f>
        <v>0</v>
      </c>
      <c r="E19" s="69">
        <f>COUNTIF('2 - Open'!$D:$D,'Dělené umístění'!$B19)</f>
        <v>0</v>
      </c>
      <c r="F19" s="69">
        <f>COUNTIF('4 - Racer Cruiser'!$D:$D,'Dělené umístění'!$B19)</f>
        <v>0</v>
      </c>
      <c r="G19" s="69">
        <f>COUNTIF('5 - Cruiser lehký'!$D:$D,'Dělené umístění'!$B19)</f>
        <v>0</v>
      </c>
      <c r="H19" s="69">
        <f>COUNTIF('6 - Cruiser střední'!$D:$D,'Dělené umístění'!$B19)</f>
        <v>0</v>
      </c>
      <c r="I19" s="69">
        <f>COUNTIF('7 - Cruiser těžký'!$D:$D,'Dělené umístění'!$B19)</f>
        <v>0</v>
      </c>
    </row>
    <row r="20" spans="2:9" x14ac:dyDescent="0.2">
      <c r="B20" s="69">
        <v>18</v>
      </c>
      <c r="C20" s="69">
        <f>COUNTIF('Celkové pořadí'!$F:$F,'Dělené umístění'!$B20)</f>
        <v>3</v>
      </c>
      <c r="D20" s="69">
        <f>COUNTIF('1 - SUPER Open'!D:D,'Dělené umístění'!B20)</f>
        <v>0</v>
      </c>
      <c r="E20" s="69">
        <f>COUNTIF('2 - Open'!$D:$D,'Dělené umístění'!$B20)</f>
        <v>0</v>
      </c>
      <c r="F20" s="69">
        <f>COUNTIF('4 - Racer Cruiser'!$D:$D,'Dělené umístění'!$B20)</f>
        <v>0</v>
      </c>
      <c r="G20" s="69">
        <f>COUNTIF('5 - Cruiser lehký'!$D:$D,'Dělené umístění'!$B20)</f>
        <v>0</v>
      </c>
      <c r="H20" s="69">
        <f>COUNTIF('6 - Cruiser střední'!$D:$D,'Dělené umístění'!$B20)</f>
        <v>0</v>
      </c>
      <c r="I20" s="69">
        <f>COUNTIF('7 - Cruiser těžký'!$D:$D,'Dělené umístění'!$B20)</f>
        <v>1</v>
      </c>
    </row>
    <row r="21" spans="2:9" x14ac:dyDescent="0.2">
      <c r="B21" s="69">
        <v>19</v>
      </c>
      <c r="C21" s="69">
        <f>COUNTIF('Celkové pořadí'!$F:$F,'Dělené umístění'!$B21)</f>
        <v>1</v>
      </c>
      <c r="D21" s="69">
        <f>COUNTIF('1 - SUPER Open'!D:D,'Dělené umístění'!B21)</f>
        <v>0</v>
      </c>
      <c r="E21" s="69">
        <f>COUNTIF('2 - Open'!$D:$D,'Dělené umístění'!$B21)</f>
        <v>0</v>
      </c>
      <c r="F21" s="69">
        <f>COUNTIF('4 - Racer Cruiser'!$D:$D,'Dělené umístění'!$B21)</f>
        <v>0</v>
      </c>
      <c r="G21" s="69">
        <f>COUNTIF('5 - Cruiser lehký'!$D:$D,'Dělené umístění'!$B21)</f>
        <v>1</v>
      </c>
      <c r="H21" s="69">
        <f>COUNTIF('6 - Cruiser střední'!$D:$D,'Dělené umístění'!$B21)</f>
        <v>0</v>
      </c>
      <c r="I21" s="69">
        <f>COUNTIF('7 - Cruiser těžký'!$D:$D,'Dělené umístění'!$B21)</f>
        <v>0</v>
      </c>
    </row>
    <row r="22" spans="2:9" x14ac:dyDescent="0.2">
      <c r="B22" s="69">
        <v>20</v>
      </c>
      <c r="C22" s="69">
        <f>COUNTIF('Celkové pořadí'!$F:$F,'Dělené umístění'!$B22)</f>
        <v>2</v>
      </c>
      <c r="D22" s="69">
        <f>COUNTIF('1 - SUPER Open'!D:D,'Dělené umístění'!B22)</f>
        <v>0</v>
      </c>
      <c r="E22" s="69">
        <f>COUNTIF('2 - Open'!$D:$D,'Dělené umístění'!$B22)</f>
        <v>0</v>
      </c>
      <c r="F22" s="69">
        <f>COUNTIF('4 - Racer Cruiser'!$D:$D,'Dělené umístění'!$B22)</f>
        <v>0</v>
      </c>
      <c r="G22" s="69">
        <f>COUNTIF('5 - Cruiser lehký'!$D:$D,'Dělené umístění'!$B22)</f>
        <v>0</v>
      </c>
      <c r="H22" s="69">
        <f>COUNTIF('6 - Cruiser střední'!$D:$D,'Dělené umístění'!$B22)</f>
        <v>0</v>
      </c>
      <c r="I22" s="69">
        <f>COUNTIF('7 - Cruiser těžký'!$D:$D,'Dělené umístění'!$B22)</f>
        <v>0</v>
      </c>
    </row>
    <row r="23" spans="2:9" x14ac:dyDescent="0.2">
      <c r="B23" s="69">
        <v>21</v>
      </c>
      <c r="C23" s="69">
        <f>COUNTIF('Celkové pořadí'!$F:$F,'Dělené umístění'!$B23)</f>
        <v>1</v>
      </c>
      <c r="D23" s="69">
        <f>COUNTIF('1 - SUPER Open'!D:D,'Dělené umístění'!B23)</f>
        <v>1</v>
      </c>
      <c r="E23" s="69">
        <f>COUNTIF('2 - Open'!$D:$D,'Dělené umístění'!$B23)</f>
        <v>0</v>
      </c>
      <c r="F23" s="69">
        <f>COUNTIF('4 - Racer Cruiser'!$D:$D,'Dělené umístění'!$B23)</f>
        <v>0</v>
      </c>
      <c r="G23" s="69">
        <f>COUNTIF('5 - Cruiser lehký'!$D:$D,'Dělené umístění'!$B23)</f>
        <v>0</v>
      </c>
      <c r="H23" s="69">
        <f>COUNTIF('6 - Cruiser střední'!$D:$D,'Dělené umístění'!$B23)</f>
        <v>0</v>
      </c>
      <c r="I23" s="69">
        <f>COUNTIF('7 - Cruiser těžký'!$D:$D,'Dělené umístění'!$B23)</f>
        <v>0</v>
      </c>
    </row>
    <row r="24" spans="2:9" x14ac:dyDescent="0.2">
      <c r="B24" s="69">
        <v>22</v>
      </c>
      <c r="C24" s="69">
        <f>COUNTIF('Celkové pořadí'!$F:$F,'Dělené umístění'!$B24)</f>
        <v>2</v>
      </c>
      <c r="D24" s="69">
        <f>COUNTIF('1 - SUPER Open'!D:D,'Dělené umístění'!B24)</f>
        <v>0</v>
      </c>
      <c r="E24" s="69">
        <f>COUNTIF('2 - Open'!$D:$D,'Dělené umístění'!$B24)</f>
        <v>0</v>
      </c>
      <c r="F24" s="69">
        <f>COUNTIF('4 - Racer Cruiser'!$D:$D,'Dělené umístění'!$B24)</f>
        <v>0</v>
      </c>
      <c r="G24" s="69">
        <f>COUNTIF('5 - Cruiser lehký'!$D:$D,'Dělené umístění'!$B24)</f>
        <v>0</v>
      </c>
      <c r="H24" s="69">
        <f>COUNTIF('6 - Cruiser střední'!$D:$D,'Dělené umístění'!$B24)</f>
        <v>0</v>
      </c>
      <c r="I24" s="69">
        <f>COUNTIF('7 - Cruiser těžký'!$D:$D,'Dělené umístění'!$B24)</f>
        <v>0</v>
      </c>
    </row>
    <row r="25" spans="2:9" x14ac:dyDescent="0.2">
      <c r="B25" s="69">
        <v>23</v>
      </c>
      <c r="C25" s="69">
        <f>COUNTIF('Celkové pořadí'!$F:$F,'Dělené umístění'!$B25)</f>
        <v>4</v>
      </c>
      <c r="D25" s="69">
        <f>COUNTIF('1 - SUPER Open'!D:D,'Dělené umístění'!B25)</f>
        <v>0</v>
      </c>
      <c r="E25" s="69">
        <f>COUNTIF('2 - Open'!$D:$D,'Dělené umístění'!$B25)</f>
        <v>0</v>
      </c>
      <c r="F25" s="69">
        <f>COUNTIF('4 - Racer Cruiser'!$D:$D,'Dělené umístění'!$B25)</f>
        <v>2</v>
      </c>
      <c r="G25" s="69">
        <f>COUNTIF('5 - Cruiser lehký'!$D:$D,'Dělené umístění'!$B25)</f>
        <v>0</v>
      </c>
      <c r="H25" s="69">
        <f>COUNTIF('6 - Cruiser střední'!$D:$D,'Dělené umístění'!$B25)</f>
        <v>0</v>
      </c>
      <c r="I25" s="69">
        <f>COUNTIF('7 - Cruiser těžký'!$D:$D,'Dělené umístění'!$B25)</f>
        <v>0</v>
      </c>
    </row>
    <row r="26" spans="2:9" x14ac:dyDescent="0.2">
      <c r="B26" s="69">
        <v>24</v>
      </c>
      <c r="C26" s="69">
        <f>COUNTIF('Celkové pořadí'!$F:$F,'Dělené umístění'!$B26)</f>
        <v>1</v>
      </c>
      <c r="D26" s="69">
        <f>COUNTIF('1 - SUPER Open'!D:D,'Dělené umístění'!B26)</f>
        <v>0</v>
      </c>
      <c r="E26" s="69">
        <f>COUNTIF('2 - Open'!$D:$D,'Dělené umístění'!$B26)</f>
        <v>0</v>
      </c>
      <c r="F26" s="69">
        <f>COUNTIF('4 - Racer Cruiser'!$D:$D,'Dělené umístění'!$B26)</f>
        <v>0</v>
      </c>
      <c r="G26" s="69">
        <f>COUNTIF('5 - Cruiser lehký'!$D:$D,'Dělené umístění'!$B26)</f>
        <v>1</v>
      </c>
      <c r="H26" s="69">
        <f>COUNTIF('6 - Cruiser střední'!$D:$D,'Dělené umístění'!$B26)</f>
        <v>1</v>
      </c>
      <c r="I26" s="69">
        <f>COUNTIF('7 - Cruiser těžký'!$D:$D,'Dělené umístění'!$B26)</f>
        <v>0</v>
      </c>
    </row>
    <row r="27" spans="2:9" x14ac:dyDescent="0.2">
      <c r="B27" s="69">
        <v>25</v>
      </c>
      <c r="C27" s="69">
        <f>COUNTIF('Celkové pořadí'!$F:$F,'Dělené umístění'!$B27)</f>
        <v>1</v>
      </c>
      <c r="D27" s="69">
        <f>COUNTIF('1 - SUPER Open'!D:D,'Dělené umístění'!B27)</f>
        <v>0</v>
      </c>
      <c r="E27" s="69">
        <f>COUNTIF('2 - Open'!$D:$D,'Dělené umístění'!$B27)</f>
        <v>0</v>
      </c>
      <c r="F27" s="69">
        <f>COUNTIF('4 - Racer Cruiser'!$D:$D,'Dělené umístění'!$B27)</f>
        <v>0</v>
      </c>
      <c r="G27" s="69">
        <f>COUNTIF('5 - Cruiser lehký'!$D:$D,'Dělené umístění'!$B27)</f>
        <v>1</v>
      </c>
      <c r="H27" s="69">
        <f>COUNTIF('6 - Cruiser střední'!$D:$D,'Dělené umístění'!$B27)</f>
        <v>0</v>
      </c>
      <c r="I27" s="69">
        <f>COUNTIF('7 - Cruiser těžký'!$D:$D,'Dělené umístění'!$B27)</f>
        <v>0</v>
      </c>
    </row>
    <row r="28" spans="2:9" x14ac:dyDescent="0.2">
      <c r="B28" s="69">
        <v>26</v>
      </c>
      <c r="C28" s="69">
        <f>COUNTIF('Celkové pořadí'!$F:$F,'Dělené umístění'!$B28)</f>
        <v>1</v>
      </c>
      <c r="D28" s="69">
        <f>COUNTIF('1 - SUPER Open'!D:D,'Dělené umístění'!B28)</f>
        <v>0</v>
      </c>
      <c r="E28" s="69">
        <f>COUNTIF('2 - Open'!$D:$D,'Dělené umístění'!$B28)</f>
        <v>0</v>
      </c>
      <c r="F28" s="69">
        <f>COUNTIF('4 - Racer Cruiser'!$D:$D,'Dělené umístění'!$B28)</f>
        <v>1</v>
      </c>
      <c r="G28" s="69">
        <f>COUNTIF('5 - Cruiser lehký'!$D:$D,'Dělené umístění'!$B28)</f>
        <v>0</v>
      </c>
      <c r="H28" s="69">
        <f>COUNTIF('6 - Cruiser střední'!$D:$D,'Dělené umístění'!$B28)</f>
        <v>0</v>
      </c>
      <c r="I28" s="69">
        <f>COUNTIF('7 - Cruiser těžký'!$D:$D,'Dělené umístění'!$B28)</f>
        <v>0</v>
      </c>
    </row>
    <row r="29" spans="2:9" x14ac:dyDescent="0.2">
      <c r="B29" s="69">
        <v>27</v>
      </c>
      <c r="C29" s="69">
        <f>COUNTIF('Celkové pořadí'!$F:$F,'Dělené umístění'!$B29)</f>
        <v>0</v>
      </c>
      <c r="D29" s="69">
        <f>COUNTIF('1 - SUPER Open'!D:D,'Dělené umístění'!B29)</f>
        <v>0</v>
      </c>
      <c r="E29" s="69">
        <f>COUNTIF('2 - Open'!$D:$D,'Dělené umístění'!$B29)</f>
        <v>0</v>
      </c>
      <c r="F29" s="69">
        <f>COUNTIF('4 - Racer Cruiser'!$D:$D,'Dělené umístění'!$B29)</f>
        <v>0</v>
      </c>
      <c r="G29" s="69">
        <f>COUNTIF('5 - Cruiser lehký'!$D:$D,'Dělené umístění'!$B29)</f>
        <v>0</v>
      </c>
      <c r="H29" s="69">
        <f>COUNTIF('6 - Cruiser střední'!$D:$D,'Dělené umístění'!$B29)</f>
        <v>0</v>
      </c>
      <c r="I29" s="69">
        <f>COUNTIF('7 - Cruiser těžký'!$D:$D,'Dělené umístění'!$B29)</f>
        <v>0</v>
      </c>
    </row>
    <row r="30" spans="2:9" x14ac:dyDescent="0.2">
      <c r="B30" s="69">
        <v>28</v>
      </c>
      <c r="C30" s="69">
        <f>COUNTIF('Celkové pořadí'!$F:$F,'Dělené umístění'!$B30)</f>
        <v>0</v>
      </c>
      <c r="D30" s="69">
        <f>COUNTIF('1 - SUPER Open'!D:D,'Dělené umístění'!B30)</f>
        <v>0</v>
      </c>
      <c r="E30" s="69">
        <f>COUNTIF('2 - Open'!$D:$D,'Dělené umístění'!$B30)</f>
        <v>0</v>
      </c>
      <c r="F30" s="69">
        <f>COUNTIF('4 - Racer Cruiser'!$D:$D,'Dělené umístění'!$B30)</f>
        <v>0</v>
      </c>
      <c r="G30" s="69">
        <f>COUNTIF('5 - Cruiser lehký'!$D:$D,'Dělené umístění'!$B30)</f>
        <v>0</v>
      </c>
      <c r="H30" s="69">
        <f>COUNTIF('6 - Cruiser střední'!$D:$D,'Dělené umístění'!$B30)</f>
        <v>0</v>
      </c>
      <c r="I30" s="69">
        <f>COUNTIF('7 - Cruiser těžký'!$D:$D,'Dělené umístění'!$B30)</f>
        <v>0</v>
      </c>
    </row>
    <row r="31" spans="2:9" x14ac:dyDescent="0.2">
      <c r="B31" s="69">
        <v>29</v>
      </c>
      <c r="C31" s="69">
        <f>COUNTIF('Celkové pořadí'!$F:$F,'Dělené umístění'!$B31)</f>
        <v>0</v>
      </c>
      <c r="D31" s="69">
        <f>COUNTIF('1 - SUPER Open'!D:D,'Dělené umístění'!B31)</f>
        <v>0</v>
      </c>
      <c r="E31" s="69">
        <f>COUNTIF('2 - Open'!$D:$D,'Dělené umístění'!$B31)</f>
        <v>0</v>
      </c>
      <c r="F31" s="69">
        <f>COUNTIF('4 - Racer Cruiser'!$D:$D,'Dělené umístění'!$B31)</f>
        <v>0</v>
      </c>
      <c r="G31" s="69">
        <f>COUNTIF('5 - Cruiser lehký'!$D:$D,'Dělené umístění'!$B31)</f>
        <v>0</v>
      </c>
      <c r="H31" s="69">
        <f>COUNTIF('6 - Cruiser střední'!$D:$D,'Dělené umístění'!$B31)</f>
        <v>0</v>
      </c>
      <c r="I31" s="69">
        <f>COUNTIF('7 - Cruiser těžký'!$D:$D,'Dělené umístění'!$B31)</f>
        <v>0</v>
      </c>
    </row>
    <row r="32" spans="2:9" x14ac:dyDescent="0.2">
      <c r="B32" s="69">
        <v>30</v>
      </c>
      <c r="C32" s="69">
        <f>COUNTIF('Celkové pořadí'!$F:$F,'Dělené umístění'!$B32)</f>
        <v>2</v>
      </c>
      <c r="D32" s="69">
        <f>COUNTIF('1 - SUPER Open'!D:D,'Dělené umístění'!B32)</f>
        <v>0</v>
      </c>
      <c r="E32" s="69">
        <f>COUNTIF('2 - Open'!$D:$D,'Dělené umístění'!$B32)</f>
        <v>0</v>
      </c>
      <c r="F32" s="69">
        <f>COUNTIF('4 - Racer Cruiser'!$D:$D,'Dělené umístění'!$B32)</f>
        <v>0</v>
      </c>
      <c r="G32" s="69">
        <f>COUNTIF('5 - Cruiser lehký'!$D:$D,'Dělené umístění'!$B32)</f>
        <v>0</v>
      </c>
      <c r="H32" s="69">
        <f>COUNTIF('6 - Cruiser střední'!$D:$D,'Dělené umístění'!$B32)</f>
        <v>0</v>
      </c>
      <c r="I32" s="69">
        <f>COUNTIF('7 - Cruiser těžký'!$D:$D,'Dělené umístění'!$B32)</f>
        <v>0</v>
      </c>
    </row>
    <row r="33" spans="2:9" x14ac:dyDescent="0.2">
      <c r="B33" s="69">
        <v>31</v>
      </c>
      <c r="C33" s="69">
        <f>COUNTIF('Celkové pořadí'!$F:$F,'Dělené umístění'!$B33)</f>
        <v>0</v>
      </c>
      <c r="D33" s="69">
        <f>COUNTIF('1 - SUPER Open'!D:D,'Dělené umístění'!B33)</f>
        <v>0</v>
      </c>
      <c r="E33" s="69">
        <f>COUNTIF('2 - Open'!$D:$D,'Dělené umístění'!$B33)</f>
        <v>0</v>
      </c>
      <c r="F33" s="69">
        <f>COUNTIF('4 - Racer Cruiser'!$D:$D,'Dělené umístění'!$B33)</f>
        <v>0</v>
      </c>
      <c r="G33" s="69">
        <f>COUNTIF('5 - Cruiser lehký'!$D:$D,'Dělené umístění'!$B33)</f>
        <v>0</v>
      </c>
      <c r="H33" s="69">
        <f>COUNTIF('6 - Cruiser střední'!$D:$D,'Dělené umístění'!$B33)</f>
        <v>0</v>
      </c>
      <c r="I33" s="69">
        <f>COUNTIF('7 - Cruiser těžký'!$D:$D,'Dělené umístění'!$B33)</f>
        <v>0</v>
      </c>
    </row>
    <row r="34" spans="2:9" x14ac:dyDescent="0.2">
      <c r="B34" s="69">
        <v>32</v>
      </c>
      <c r="C34" s="69">
        <f>COUNTIF('Celkové pořadí'!$F:$F,'Dělené umístění'!$B34)</f>
        <v>3</v>
      </c>
      <c r="D34" s="69">
        <f>COUNTIF('1 - SUPER Open'!D:D,'Dělené umístění'!B34)</f>
        <v>0</v>
      </c>
      <c r="E34" s="69">
        <f>COUNTIF('2 - Open'!$D:$D,'Dělené umístění'!$B34)</f>
        <v>0</v>
      </c>
      <c r="F34" s="69">
        <f>COUNTIF('4 - Racer Cruiser'!$D:$D,'Dělené umístění'!$B34)</f>
        <v>0</v>
      </c>
      <c r="G34" s="69">
        <f>COUNTIF('5 - Cruiser lehký'!$D:$D,'Dělené umístění'!$B34)</f>
        <v>0</v>
      </c>
      <c r="H34" s="69">
        <f>COUNTIF('6 - Cruiser střední'!$D:$D,'Dělené umístění'!$B34)</f>
        <v>0</v>
      </c>
      <c r="I34" s="69">
        <f>COUNTIF('7 - Cruiser těžký'!$D:$D,'Dělené umístění'!$B34)</f>
        <v>0</v>
      </c>
    </row>
    <row r="35" spans="2:9" x14ac:dyDescent="0.2">
      <c r="B35" s="69">
        <v>33</v>
      </c>
      <c r="C35" s="69">
        <f>COUNTIF('Celkové pořadí'!$F:$F,'Dělené umístění'!$B35)</f>
        <v>1</v>
      </c>
      <c r="D35" s="69">
        <f>COUNTIF('1 - SUPER Open'!D:D,'Dělené umístění'!B35)</f>
        <v>0</v>
      </c>
      <c r="E35" s="69">
        <f>COUNTIF('2 - Open'!$D:$D,'Dělené umístění'!$B35)</f>
        <v>0</v>
      </c>
      <c r="F35" s="69">
        <f>COUNTIF('4 - Racer Cruiser'!$D:$D,'Dělené umístění'!$B35)</f>
        <v>1</v>
      </c>
      <c r="G35" s="69">
        <f>COUNTIF('5 - Cruiser lehký'!$D:$D,'Dělené umístění'!$B35)</f>
        <v>0</v>
      </c>
      <c r="H35" s="69">
        <f>COUNTIF('6 - Cruiser střední'!$D:$D,'Dělené umístění'!$B35)</f>
        <v>0</v>
      </c>
      <c r="I35" s="69">
        <f>COUNTIF('7 - Cruiser těžký'!$D:$D,'Dělené umístění'!$B35)</f>
        <v>0</v>
      </c>
    </row>
    <row r="36" spans="2:9" x14ac:dyDescent="0.2">
      <c r="B36" s="69">
        <v>34</v>
      </c>
      <c r="C36" s="69">
        <f>COUNTIF('Celkové pořadí'!$F:$F,'Dělené umístění'!$B36)</f>
        <v>0</v>
      </c>
      <c r="D36" s="69">
        <f>COUNTIF('1 - SUPER Open'!D:D,'Dělené umístění'!B36)</f>
        <v>0</v>
      </c>
      <c r="E36" s="69">
        <f>COUNTIF('2 - Open'!$D:$D,'Dělené umístění'!$B36)</f>
        <v>0</v>
      </c>
      <c r="F36" s="69">
        <f>COUNTIF('4 - Racer Cruiser'!$D:$D,'Dělené umístění'!$B36)</f>
        <v>0</v>
      </c>
      <c r="G36" s="69">
        <f>COUNTIF('5 - Cruiser lehký'!$D:$D,'Dělené umístění'!$B36)</f>
        <v>1</v>
      </c>
      <c r="H36" s="69">
        <f>COUNTIF('6 - Cruiser střední'!$D:$D,'Dělené umístění'!$B36)</f>
        <v>0</v>
      </c>
      <c r="I36" s="69">
        <f>COUNTIF('7 - Cruiser těžký'!$D:$D,'Dělené umístění'!$B36)</f>
        <v>0</v>
      </c>
    </row>
    <row r="37" spans="2:9" x14ac:dyDescent="0.2">
      <c r="B37" s="69">
        <v>35</v>
      </c>
      <c r="C37" s="69">
        <f>COUNTIF('Celkové pořadí'!$F:$F,'Dělené umístění'!$B37)</f>
        <v>1</v>
      </c>
      <c r="D37" s="69">
        <f>COUNTIF('1 - SUPER Open'!D:D,'Dělené umístění'!B37)</f>
        <v>0</v>
      </c>
      <c r="E37" s="69">
        <f>COUNTIF('2 - Open'!$D:$D,'Dělené umístění'!$B37)</f>
        <v>0</v>
      </c>
      <c r="F37" s="69">
        <f>COUNTIF('4 - Racer Cruiser'!$D:$D,'Dělené umístění'!$B37)</f>
        <v>0</v>
      </c>
      <c r="G37" s="69">
        <f>COUNTIF('5 - Cruiser lehký'!$D:$D,'Dělené umístění'!$B37)</f>
        <v>0</v>
      </c>
      <c r="H37" s="69">
        <f>COUNTIF('6 - Cruiser střední'!$D:$D,'Dělené umístění'!$B37)</f>
        <v>0</v>
      </c>
      <c r="I37" s="69">
        <f>COUNTIF('7 - Cruiser těžký'!$D:$D,'Dělené umístění'!$B37)</f>
        <v>0</v>
      </c>
    </row>
    <row r="38" spans="2:9" x14ac:dyDescent="0.2">
      <c r="B38" s="69">
        <v>36</v>
      </c>
      <c r="C38" s="69">
        <f>COUNTIF('Celkové pořadí'!$F:$F,'Dělené umístění'!$B38)</f>
        <v>2</v>
      </c>
      <c r="D38" s="69">
        <f>COUNTIF('1 - SUPER Open'!D:D,'Dělené umístění'!B38)</f>
        <v>0</v>
      </c>
      <c r="E38" s="69">
        <f>COUNTIF('2 - Open'!$D:$D,'Dělené umístění'!$B38)</f>
        <v>0</v>
      </c>
      <c r="F38" s="69">
        <f>COUNTIF('4 - Racer Cruiser'!$D:$D,'Dělené umístění'!$B38)</f>
        <v>0</v>
      </c>
      <c r="G38" s="69">
        <f>COUNTIF('5 - Cruiser lehký'!$D:$D,'Dělené umístění'!$B38)</f>
        <v>0</v>
      </c>
      <c r="H38" s="69">
        <f>COUNTIF('6 - Cruiser střední'!$D:$D,'Dělené umístění'!$B38)</f>
        <v>0</v>
      </c>
      <c r="I38" s="69">
        <f>COUNTIF('7 - Cruiser těžký'!$D:$D,'Dělené umístění'!$B38)</f>
        <v>0</v>
      </c>
    </row>
    <row r="39" spans="2:9" x14ac:dyDescent="0.2">
      <c r="B39" s="69">
        <v>37</v>
      </c>
      <c r="C39" s="69">
        <f>COUNTIF('Celkové pořadí'!$F:$F,'Dělené umístění'!$B39)</f>
        <v>0</v>
      </c>
      <c r="D39" s="69">
        <f>COUNTIF('1 - SUPER Open'!D:D,'Dělené umístění'!B39)</f>
        <v>0</v>
      </c>
      <c r="E39" s="69">
        <f>COUNTIF('2 - Open'!$D:$D,'Dělené umístění'!$B39)</f>
        <v>0</v>
      </c>
      <c r="F39" s="69">
        <f>COUNTIF('4 - Racer Cruiser'!$D:$D,'Dělené umístění'!$B39)</f>
        <v>0</v>
      </c>
      <c r="G39" s="69">
        <f>COUNTIF('5 - Cruiser lehký'!$D:$D,'Dělené umístění'!$B39)</f>
        <v>0</v>
      </c>
      <c r="H39" s="69">
        <f>COUNTIF('6 - Cruiser střední'!$D:$D,'Dělené umístění'!$B39)</f>
        <v>0</v>
      </c>
      <c r="I39" s="69">
        <f>COUNTIF('7 - Cruiser těžký'!$D:$D,'Dělené umístění'!$B39)</f>
        <v>0</v>
      </c>
    </row>
    <row r="40" spans="2:9" x14ac:dyDescent="0.2">
      <c r="B40" s="69">
        <v>38</v>
      </c>
      <c r="C40" s="69">
        <f>COUNTIF('Celkové pořadí'!$F:$F,'Dělené umístění'!$B40)</f>
        <v>0</v>
      </c>
      <c r="D40" s="69">
        <f>COUNTIF('1 - SUPER Open'!D:D,'Dělené umístění'!B40)</f>
        <v>0</v>
      </c>
      <c r="E40" s="69">
        <f>COUNTIF('2 - Open'!$D:$D,'Dělené umístění'!$B40)</f>
        <v>0</v>
      </c>
      <c r="F40" s="69">
        <f>COUNTIF('4 - Racer Cruiser'!$D:$D,'Dělené umístění'!$B40)</f>
        <v>0</v>
      </c>
      <c r="G40" s="69">
        <f>COUNTIF('5 - Cruiser lehký'!$D:$D,'Dělené umístění'!$B40)</f>
        <v>0</v>
      </c>
      <c r="H40" s="69">
        <f>COUNTIF('6 - Cruiser střední'!$D:$D,'Dělené umístění'!$B40)</f>
        <v>0</v>
      </c>
      <c r="I40" s="69">
        <f>COUNTIF('7 - Cruiser těžký'!$D:$D,'Dělené umístění'!$B40)</f>
        <v>0</v>
      </c>
    </row>
    <row r="41" spans="2:9" x14ac:dyDescent="0.2">
      <c r="B41" s="69">
        <v>39</v>
      </c>
      <c r="C41" s="69">
        <f>COUNTIF('Celkové pořadí'!$F:$F,'Dělené umístění'!$B41)</f>
        <v>1</v>
      </c>
      <c r="D41" s="69">
        <f>COUNTIF('1 - SUPER Open'!D:D,'Dělené umístění'!B41)</f>
        <v>0</v>
      </c>
      <c r="E41" s="69">
        <f>COUNTIF('2 - Open'!$D:$D,'Dělené umístění'!$B41)</f>
        <v>0</v>
      </c>
      <c r="F41" s="69">
        <f>COUNTIF('4 - Racer Cruiser'!$D:$D,'Dělené umístění'!$B41)</f>
        <v>0</v>
      </c>
      <c r="G41" s="69">
        <f>COUNTIF('5 - Cruiser lehký'!$D:$D,'Dělené umístění'!$B41)</f>
        <v>0</v>
      </c>
      <c r="H41" s="69">
        <f>COUNTIF('6 - Cruiser střední'!$D:$D,'Dělené umístění'!$B41)</f>
        <v>0</v>
      </c>
      <c r="I41" s="69">
        <f>COUNTIF('7 - Cruiser těžký'!$D:$D,'Dělené umístění'!$B41)</f>
        <v>0</v>
      </c>
    </row>
    <row r="42" spans="2:9" x14ac:dyDescent="0.2">
      <c r="B42" s="69">
        <v>40</v>
      </c>
      <c r="C42" s="69">
        <f>COUNTIF('Celkové pořadí'!$F:$F,'Dělené umístění'!$B42)</f>
        <v>1</v>
      </c>
      <c r="D42" s="69">
        <f>COUNTIF('1 - SUPER Open'!D:D,'Dělené umístění'!B42)</f>
        <v>0</v>
      </c>
      <c r="E42" s="69">
        <f>COUNTIF('2 - Open'!$D:$D,'Dělené umístění'!$B42)</f>
        <v>0</v>
      </c>
      <c r="F42" s="69">
        <f>COUNTIF('4 - Racer Cruiser'!$D:$D,'Dělené umístění'!$B42)</f>
        <v>0</v>
      </c>
      <c r="G42" s="69">
        <f>COUNTIF('5 - Cruiser lehký'!$D:$D,'Dělené umístění'!$B42)</f>
        <v>0</v>
      </c>
      <c r="H42" s="69">
        <f>COUNTIF('6 - Cruiser střední'!$D:$D,'Dělené umístění'!$B42)</f>
        <v>0</v>
      </c>
      <c r="I42" s="69">
        <f>COUNTIF('7 - Cruiser těžký'!$D:$D,'Dělené umístění'!$B42)</f>
        <v>0</v>
      </c>
    </row>
    <row r="43" spans="2:9" x14ac:dyDescent="0.2">
      <c r="B43" s="69">
        <v>41</v>
      </c>
      <c r="C43" s="69">
        <f>COUNTIF('Celkové pořadí'!$F:$F,'Dělené umístění'!$B43)</f>
        <v>0</v>
      </c>
      <c r="D43" s="69">
        <f>COUNTIF('1 - SUPER Open'!D:D,'Dělené umístění'!B43)</f>
        <v>0</v>
      </c>
      <c r="E43" s="69">
        <f>COUNTIF('2 - Open'!$D:$D,'Dělené umístění'!$B43)</f>
        <v>0</v>
      </c>
      <c r="F43" s="69">
        <f>COUNTIF('4 - Racer Cruiser'!$D:$D,'Dělené umístění'!$B43)</f>
        <v>0</v>
      </c>
      <c r="G43" s="69">
        <f>COUNTIF('5 - Cruiser lehký'!$D:$D,'Dělené umístění'!$B43)</f>
        <v>0</v>
      </c>
      <c r="H43" s="69">
        <f>COUNTIF('6 - Cruiser střední'!$D:$D,'Dělené umístění'!$B43)</f>
        <v>0</v>
      </c>
      <c r="I43" s="69">
        <f>COUNTIF('7 - Cruiser těžký'!$D:$D,'Dělené umístění'!$B43)</f>
        <v>0</v>
      </c>
    </row>
    <row r="44" spans="2:9" x14ac:dyDescent="0.2">
      <c r="B44" s="69">
        <v>42</v>
      </c>
      <c r="C44" s="69">
        <f>COUNTIF('Celkové pořadí'!$F:$F,'Dělené umístění'!$B44)</f>
        <v>0</v>
      </c>
      <c r="D44" s="69">
        <f>COUNTIF('1 - SUPER Open'!D:D,'Dělené umístění'!B44)</f>
        <v>0</v>
      </c>
      <c r="E44" s="69">
        <f>COUNTIF('2 - Open'!$D:$D,'Dělené umístění'!$B44)</f>
        <v>0</v>
      </c>
      <c r="F44" s="69">
        <f>COUNTIF('4 - Racer Cruiser'!$D:$D,'Dělené umístění'!$B44)</f>
        <v>0</v>
      </c>
      <c r="G44" s="69">
        <f>COUNTIF('5 - Cruiser lehký'!$D:$D,'Dělené umístění'!$B44)</f>
        <v>0</v>
      </c>
      <c r="H44" s="69">
        <f>COUNTIF('6 - Cruiser střední'!$D:$D,'Dělené umístění'!$B44)</f>
        <v>0</v>
      </c>
      <c r="I44" s="69">
        <f>COUNTIF('7 - Cruiser těžký'!$D:$D,'Dělené umístění'!$B44)</f>
        <v>0</v>
      </c>
    </row>
    <row r="45" spans="2:9" x14ac:dyDescent="0.2">
      <c r="B45" s="69">
        <v>43</v>
      </c>
      <c r="C45" s="69">
        <f>COUNTIF('Celkové pořadí'!$F:$F,'Dělené umístění'!$B45)</f>
        <v>0</v>
      </c>
      <c r="D45" s="69">
        <f>COUNTIF('1 - SUPER Open'!D:D,'Dělené umístění'!B45)</f>
        <v>0</v>
      </c>
      <c r="E45" s="69">
        <f>COUNTIF('2 - Open'!$D:$D,'Dělené umístění'!$B45)</f>
        <v>0</v>
      </c>
      <c r="F45" s="69">
        <f>COUNTIF('4 - Racer Cruiser'!$D:$D,'Dělené umístění'!$B45)</f>
        <v>0</v>
      </c>
      <c r="G45" s="69">
        <f>COUNTIF('5 - Cruiser lehký'!$D:$D,'Dělené umístění'!$B45)</f>
        <v>0</v>
      </c>
      <c r="H45" s="69">
        <f>COUNTIF('6 - Cruiser střední'!$D:$D,'Dělené umístění'!$B45)</f>
        <v>0</v>
      </c>
      <c r="I45" s="69">
        <f>COUNTIF('7 - Cruiser těžký'!$D:$D,'Dělené umístění'!$B45)</f>
        <v>0</v>
      </c>
    </row>
    <row r="46" spans="2:9" x14ac:dyDescent="0.2">
      <c r="B46" s="69">
        <v>44</v>
      </c>
      <c r="C46" s="69">
        <f>COUNTIF('Celkové pořadí'!$F:$F,'Dělené umístění'!$B46)</f>
        <v>0</v>
      </c>
      <c r="D46" s="69">
        <f>COUNTIF('1 - SUPER Open'!D:D,'Dělené umístění'!B46)</f>
        <v>0</v>
      </c>
      <c r="E46" s="69">
        <f>COUNTIF('2 - Open'!$D:$D,'Dělené umístění'!$B46)</f>
        <v>0</v>
      </c>
      <c r="F46" s="69">
        <f>COUNTIF('4 - Racer Cruiser'!$D:$D,'Dělené umístění'!$B46)</f>
        <v>0</v>
      </c>
      <c r="G46" s="69">
        <f>COUNTIF('5 - Cruiser lehký'!$D:$D,'Dělené umístění'!$B46)</f>
        <v>0</v>
      </c>
      <c r="H46" s="69">
        <f>COUNTIF('6 - Cruiser střední'!$D:$D,'Dělené umístění'!$B46)</f>
        <v>0</v>
      </c>
      <c r="I46" s="69">
        <f>COUNTIF('7 - Cruiser těžký'!$D:$D,'Dělené umístění'!$B46)</f>
        <v>0</v>
      </c>
    </row>
    <row r="47" spans="2:9" x14ac:dyDescent="0.2">
      <c r="B47" s="69">
        <v>45</v>
      </c>
      <c r="C47" s="69">
        <f>COUNTIF('Celkové pořadí'!$F:$F,'Dělené umístění'!$B47)</f>
        <v>0</v>
      </c>
      <c r="D47" s="69">
        <f>COUNTIF('1 - SUPER Open'!D:D,'Dělené umístění'!B47)</f>
        <v>0</v>
      </c>
      <c r="E47" s="69">
        <f>COUNTIF('2 - Open'!$D:$D,'Dělené umístění'!$B47)</f>
        <v>0</v>
      </c>
      <c r="F47" s="69">
        <f>COUNTIF('4 - Racer Cruiser'!$D:$D,'Dělené umístění'!$B47)</f>
        <v>0</v>
      </c>
      <c r="G47" s="69">
        <f>COUNTIF('5 - Cruiser lehký'!$D:$D,'Dělené umístění'!$B47)</f>
        <v>0</v>
      </c>
      <c r="H47" s="69">
        <f>COUNTIF('6 - Cruiser střední'!$D:$D,'Dělené umístění'!$B47)</f>
        <v>0</v>
      </c>
      <c r="I47" s="69">
        <f>COUNTIF('7 - Cruiser těžký'!$D:$D,'Dělené umístění'!$B47)</f>
        <v>0</v>
      </c>
    </row>
    <row r="48" spans="2:9" x14ac:dyDescent="0.2">
      <c r="B48" s="69">
        <v>46</v>
      </c>
      <c r="C48" s="69">
        <f>COUNTIF('Celkové pořadí'!$F:$F,'Dělené umístění'!$B48)</f>
        <v>0</v>
      </c>
      <c r="D48" s="69">
        <f>COUNTIF('1 - SUPER Open'!D:D,'Dělené umístění'!B48)</f>
        <v>0</v>
      </c>
      <c r="E48" s="69">
        <f>COUNTIF('2 - Open'!$D:$D,'Dělené umístění'!$B48)</f>
        <v>0</v>
      </c>
      <c r="F48" s="69">
        <f>COUNTIF('4 - Racer Cruiser'!$D:$D,'Dělené umístění'!$B48)</f>
        <v>1</v>
      </c>
      <c r="G48" s="69">
        <f>COUNTIF('5 - Cruiser lehký'!$D:$D,'Dělené umístění'!$B48)</f>
        <v>0</v>
      </c>
      <c r="H48" s="69">
        <f>COUNTIF('6 - Cruiser střední'!$D:$D,'Dělené umístění'!$B48)</f>
        <v>0</v>
      </c>
      <c r="I48" s="69">
        <f>COUNTIF('7 - Cruiser těžký'!$D:$D,'Dělené umístění'!$B48)</f>
        <v>0</v>
      </c>
    </row>
    <row r="49" spans="2:9" x14ac:dyDescent="0.2">
      <c r="B49" s="69">
        <v>47</v>
      </c>
      <c r="C49" s="69">
        <f>COUNTIF('Celkové pořadí'!$F:$F,'Dělené umístění'!$B49)</f>
        <v>1</v>
      </c>
      <c r="D49" s="69">
        <f>COUNTIF('1 - SUPER Open'!D:D,'Dělené umístění'!B49)</f>
        <v>0</v>
      </c>
      <c r="E49" s="69">
        <f>COUNTIF('2 - Open'!$D:$D,'Dělené umístění'!$B49)</f>
        <v>0</v>
      </c>
      <c r="F49" s="69">
        <f>COUNTIF('4 - Racer Cruiser'!$D:$D,'Dělené umístění'!$B49)</f>
        <v>0</v>
      </c>
      <c r="G49" s="69">
        <f>COUNTIF('5 - Cruiser lehký'!$D:$D,'Dělené umístění'!$B49)</f>
        <v>1</v>
      </c>
      <c r="H49" s="69">
        <f>COUNTIF('6 - Cruiser střední'!$D:$D,'Dělené umístění'!$B49)</f>
        <v>0</v>
      </c>
      <c r="I49" s="69">
        <f>COUNTIF('7 - Cruiser těžký'!$D:$D,'Dělené umístění'!$B49)</f>
        <v>0</v>
      </c>
    </row>
    <row r="50" spans="2:9" x14ac:dyDescent="0.2">
      <c r="B50" s="69">
        <v>48</v>
      </c>
      <c r="C50" s="69">
        <f>COUNTIF('Celkové pořadí'!$F:$F,'Dělené umístění'!$B50)</f>
        <v>1</v>
      </c>
      <c r="D50" s="69">
        <f>COUNTIF('1 - SUPER Open'!D:D,'Dělené umístění'!B50)</f>
        <v>0</v>
      </c>
      <c r="E50" s="69">
        <f>COUNTIF('2 - Open'!$D:$D,'Dělené umístění'!$B50)</f>
        <v>0</v>
      </c>
      <c r="F50" s="69">
        <f>COUNTIF('4 - Racer Cruiser'!$D:$D,'Dělené umístění'!$B50)</f>
        <v>0</v>
      </c>
      <c r="G50" s="69">
        <f>COUNTIF('5 - Cruiser lehký'!$D:$D,'Dělené umístění'!$B50)</f>
        <v>0</v>
      </c>
      <c r="H50" s="69">
        <f>COUNTIF('6 - Cruiser střední'!$D:$D,'Dělené umístění'!$B50)</f>
        <v>0</v>
      </c>
      <c r="I50" s="69">
        <f>COUNTIF('7 - Cruiser těžký'!$D:$D,'Dělené umístění'!$B50)</f>
        <v>0</v>
      </c>
    </row>
    <row r="51" spans="2:9" x14ac:dyDescent="0.2">
      <c r="B51" s="69">
        <v>49</v>
      </c>
      <c r="C51" s="69">
        <f>COUNTIF('Celkové pořadí'!$F:$F,'Dělené umístění'!$B51)</f>
        <v>0</v>
      </c>
      <c r="D51" s="69">
        <f>COUNTIF('1 - SUPER Open'!D:D,'Dělené umístění'!B51)</f>
        <v>0</v>
      </c>
      <c r="E51" s="69">
        <f>COUNTIF('2 - Open'!$D:$D,'Dělené umístění'!$B51)</f>
        <v>0</v>
      </c>
      <c r="F51" s="69">
        <f>COUNTIF('4 - Racer Cruiser'!$D:$D,'Dělené umístění'!$B51)</f>
        <v>0</v>
      </c>
      <c r="G51" s="69">
        <f>COUNTIF('5 - Cruiser lehký'!$D:$D,'Dělené umístění'!$B51)</f>
        <v>0</v>
      </c>
      <c r="H51" s="69">
        <f>COUNTIF('6 - Cruiser střední'!$D:$D,'Dělené umístění'!$B51)</f>
        <v>0</v>
      </c>
      <c r="I51" s="69">
        <f>COUNTIF('7 - Cruiser těžký'!$D:$D,'Dělené umístění'!$B51)</f>
        <v>0</v>
      </c>
    </row>
    <row r="52" spans="2:9" x14ac:dyDescent="0.2">
      <c r="B52" s="69">
        <v>50</v>
      </c>
      <c r="C52" s="69">
        <f>COUNTIF('Celkové pořadí'!$F:$F,'Dělené umístění'!$B52)</f>
        <v>0</v>
      </c>
      <c r="D52" s="69">
        <f>COUNTIF('1 - SUPER Open'!D:D,'Dělené umístění'!B52)</f>
        <v>0</v>
      </c>
      <c r="E52" s="69">
        <f>COUNTIF('2 - Open'!$D:$D,'Dělené umístění'!$B52)</f>
        <v>0</v>
      </c>
      <c r="F52" s="69">
        <f>COUNTIF('4 - Racer Cruiser'!$D:$D,'Dělené umístění'!$B52)</f>
        <v>0</v>
      </c>
      <c r="G52" s="69">
        <f>COUNTIF('5 - Cruiser lehký'!$D:$D,'Dělené umístění'!$B52)</f>
        <v>0</v>
      </c>
      <c r="H52" s="69">
        <f>COUNTIF('6 - Cruiser střední'!$D:$D,'Dělené umístění'!$B52)</f>
        <v>0</v>
      </c>
      <c r="I52" s="69">
        <f>COUNTIF('7 - Cruiser těžký'!$D:$D,'Dělené umístění'!$B52)</f>
        <v>0</v>
      </c>
    </row>
    <row r="53" spans="2:9" x14ac:dyDescent="0.2">
      <c r="B53" s="69">
        <v>51</v>
      </c>
      <c r="C53" s="69">
        <f>COUNTIF('Celkové pořadí'!$F:$F,'Dělené umístění'!$B53)</f>
        <v>0</v>
      </c>
      <c r="D53" s="69">
        <f>COUNTIF('1 - SUPER Open'!D:D,'Dělené umístění'!B53)</f>
        <v>0</v>
      </c>
      <c r="E53" s="69">
        <f>COUNTIF('2 - Open'!$D:$D,'Dělené umístění'!$B53)</f>
        <v>0</v>
      </c>
      <c r="F53" s="69">
        <f>COUNTIF('4 - Racer Cruiser'!$D:$D,'Dělené umístění'!$B53)</f>
        <v>0</v>
      </c>
      <c r="G53" s="69">
        <f>COUNTIF('5 - Cruiser lehký'!$D:$D,'Dělené umístění'!$B53)</f>
        <v>0</v>
      </c>
      <c r="H53" s="69">
        <f>COUNTIF('6 - Cruiser střední'!$D:$D,'Dělené umístění'!$B53)</f>
        <v>0</v>
      </c>
      <c r="I53" s="69">
        <f>COUNTIF('7 - Cruiser těžký'!$D:$D,'Dělené umístění'!$B53)</f>
        <v>0</v>
      </c>
    </row>
    <row r="54" spans="2:9" x14ac:dyDescent="0.2">
      <c r="B54" s="69">
        <v>52</v>
      </c>
      <c r="C54" s="69">
        <f>COUNTIF('Celkové pořadí'!$F:$F,'Dělené umístění'!$B54)</f>
        <v>1</v>
      </c>
      <c r="D54" s="69">
        <f>COUNTIF('1 - SUPER Open'!D:D,'Dělené umístění'!B54)</f>
        <v>0</v>
      </c>
      <c r="E54" s="69">
        <f>COUNTIF('2 - Open'!$D:$D,'Dělené umístění'!$B54)</f>
        <v>0</v>
      </c>
      <c r="F54" s="69">
        <f>COUNTIF('4 - Racer Cruiser'!$D:$D,'Dělené umístění'!$B54)</f>
        <v>0</v>
      </c>
      <c r="G54" s="69">
        <f>COUNTIF('5 - Cruiser lehký'!$D:$D,'Dělené umístění'!$B54)</f>
        <v>0</v>
      </c>
      <c r="H54" s="69">
        <f>COUNTIF('6 - Cruiser střední'!$D:$D,'Dělené umístění'!$B54)</f>
        <v>0</v>
      </c>
      <c r="I54" s="69">
        <f>COUNTIF('7 - Cruiser těžký'!$D:$D,'Dělené umístění'!$B54)</f>
        <v>0</v>
      </c>
    </row>
    <row r="55" spans="2:9" x14ac:dyDescent="0.2">
      <c r="B55" s="69">
        <v>53</v>
      </c>
      <c r="C55" s="69">
        <f>COUNTIF('Celkové pořadí'!$F:$F,'Dělené umístění'!$B55)</f>
        <v>1</v>
      </c>
      <c r="D55" s="69">
        <f>COUNTIF('1 - SUPER Open'!D:D,'Dělené umístění'!B55)</f>
        <v>0</v>
      </c>
      <c r="E55" s="69">
        <f>COUNTIF('2 - Open'!$D:$D,'Dělené umístění'!$B55)</f>
        <v>0</v>
      </c>
      <c r="F55" s="69">
        <f>COUNTIF('4 - Racer Cruiser'!$D:$D,'Dělené umístění'!$B55)</f>
        <v>0</v>
      </c>
      <c r="G55" s="69">
        <f>COUNTIF('5 - Cruiser lehký'!$D:$D,'Dělené umístění'!$B55)</f>
        <v>0</v>
      </c>
      <c r="H55" s="69">
        <f>COUNTIF('6 - Cruiser střední'!$D:$D,'Dělené umístění'!$B55)</f>
        <v>0</v>
      </c>
      <c r="I55" s="69">
        <f>COUNTIF('7 - Cruiser těžký'!$D:$D,'Dělené umístění'!$B55)</f>
        <v>0</v>
      </c>
    </row>
    <row r="56" spans="2:9" x14ac:dyDescent="0.2">
      <c r="B56" s="69">
        <v>54</v>
      </c>
      <c r="C56" s="69">
        <f>COUNTIF('Celkové pořadí'!$F:$F,'Dělené umístění'!$B56)</f>
        <v>0</v>
      </c>
      <c r="D56" s="69">
        <f>COUNTIF('1 - SUPER Open'!D:D,'Dělené umístění'!B56)</f>
        <v>0</v>
      </c>
      <c r="E56" s="69">
        <f>COUNTIF('2 - Open'!$D:$D,'Dělené umístění'!$B56)</f>
        <v>0</v>
      </c>
      <c r="F56" s="69">
        <f>COUNTIF('4 - Racer Cruiser'!$D:$D,'Dělené umístění'!$B56)</f>
        <v>0</v>
      </c>
      <c r="G56" s="69">
        <f>COUNTIF('5 - Cruiser lehký'!$D:$D,'Dělené umístění'!$B56)</f>
        <v>0</v>
      </c>
      <c r="H56" s="69">
        <f>COUNTIF('6 - Cruiser střední'!$D:$D,'Dělené umístění'!$B56)</f>
        <v>0</v>
      </c>
      <c r="I56" s="69">
        <f>COUNTIF('7 - Cruiser těžký'!$D:$D,'Dělené umístění'!$B56)</f>
        <v>0</v>
      </c>
    </row>
    <row r="57" spans="2:9" x14ac:dyDescent="0.2">
      <c r="B57" s="69">
        <v>55</v>
      </c>
      <c r="C57" s="69">
        <f>COUNTIF('Celkové pořadí'!$F:$F,'Dělené umístění'!$B57)</f>
        <v>0</v>
      </c>
      <c r="D57" s="69">
        <f>COUNTIF('1 - SUPER Open'!D:D,'Dělené umístění'!B57)</f>
        <v>0</v>
      </c>
      <c r="E57" s="69">
        <f>COUNTIF('2 - Open'!$D:$D,'Dělené umístění'!$B57)</f>
        <v>0</v>
      </c>
      <c r="F57" s="69">
        <f>COUNTIF('4 - Racer Cruiser'!$D:$D,'Dělené umístění'!$B57)</f>
        <v>0</v>
      </c>
      <c r="G57" s="69">
        <f>COUNTIF('5 - Cruiser lehký'!$D:$D,'Dělené umístění'!$B57)</f>
        <v>0</v>
      </c>
      <c r="H57" s="69">
        <f>COUNTIF('6 - Cruiser střední'!$D:$D,'Dělené umístění'!$B57)</f>
        <v>0</v>
      </c>
      <c r="I57" s="69">
        <f>COUNTIF('7 - Cruiser těžký'!$D:$D,'Dělené umístění'!$B57)</f>
        <v>0</v>
      </c>
    </row>
    <row r="58" spans="2:9" x14ac:dyDescent="0.2">
      <c r="B58" s="69">
        <v>56</v>
      </c>
      <c r="C58" s="69">
        <f>COUNTIF('Celkové pořadí'!$F:$F,'Dělené umístění'!$B58)</f>
        <v>0</v>
      </c>
      <c r="D58" s="69">
        <f>COUNTIF('1 - SUPER Open'!D:D,'Dělené umístění'!B58)</f>
        <v>0</v>
      </c>
      <c r="E58" s="69">
        <f>COUNTIF('2 - Open'!$D:$D,'Dělené umístění'!$B58)</f>
        <v>0</v>
      </c>
      <c r="F58" s="69">
        <f>COUNTIF('4 - Racer Cruiser'!$D:$D,'Dělené umístění'!$B58)</f>
        <v>0</v>
      </c>
      <c r="G58" s="69">
        <f>COUNTIF('5 - Cruiser lehký'!$D:$D,'Dělené umístění'!$B58)</f>
        <v>0</v>
      </c>
      <c r="H58" s="69">
        <f>COUNTIF('6 - Cruiser střední'!$D:$D,'Dělené umístění'!$B58)</f>
        <v>0</v>
      </c>
      <c r="I58" s="69">
        <f>COUNTIF('7 - Cruiser těžký'!$D:$D,'Dělené umístění'!$B58)</f>
        <v>0</v>
      </c>
    </row>
    <row r="59" spans="2:9" x14ac:dyDescent="0.2">
      <c r="B59" s="69">
        <v>57</v>
      </c>
      <c r="C59" s="69">
        <f>COUNTIF('Celkové pořadí'!$F:$F,'Dělené umístění'!$B59)</f>
        <v>1</v>
      </c>
      <c r="D59" s="69">
        <f>COUNTIF('1 - SUPER Open'!D:D,'Dělené umístění'!B59)</f>
        <v>0</v>
      </c>
      <c r="E59" s="69">
        <f>COUNTIF('2 - Open'!$D:$D,'Dělené umístění'!$B59)</f>
        <v>0</v>
      </c>
      <c r="F59" s="69">
        <f>COUNTIF('4 - Racer Cruiser'!$D:$D,'Dělené umístění'!$B59)</f>
        <v>0</v>
      </c>
      <c r="G59" s="69">
        <f>COUNTIF('5 - Cruiser lehký'!$D:$D,'Dělené umístění'!$B59)</f>
        <v>0</v>
      </c>
      <c r="H59" s="69">
        <f>COUNTIF('6 - Cruiser střední'!$D:$D,'Dělené umístění'!$B59)</f>
        <v>0</v>
      </c>
      <c r="I59" s="69">
        <f>COUNTIF('7 - Cruiser těžký'!$D:$D,'Dělené umístění'!$B59)</f>
        <v>0</v>
      </c>
    </row>
    <row r="60" spans="2:9" x14ac:dyDescent="0.2">
      <c r="B60" s="69">
        <v>58</v>
      </c>
      <c r="C60" s="69">
        <f>COUNTIF('Celkové pořadí'!$F:$F,'Dělené umístění'!$B60)</f>
        <v>0</v>
      </c>
      <c r="D60" s="69">
        <f>COUNTIF('1 - SUPER Open'!D:D,'Dělené umístění'!B60)</f>
        <v>0</v>
      </c>
      <c r="E60" s="69">
        <f>COUNTIF('2 - Open'!$D:$D,'Dělené umístění'!$B60)</f>
        <v>0</v>
      </c>
      <c r="F60" s="69">
        <f>COUNTIF('4 - Racer Cruiser'!$D:$D,'Dělené umístění'!$B60)</f>
        <v>0</v>
      </c>
      <c r="G60" s="69">
        <f>COUNTIF('5 - Cruiser lehký'!$D:$D,'Dělené umístění'!$B60)</f>
        <v>0</v>
      </c>
      <c r="H60" s="69">
        <f>COUNTIF('6 - Cruiser střední'!$D:$D,'Dělené umístění'!$B60)</f>
        <v>0</v>
      </c>
      <c r="I60" s="69">
        <f>COUNTIF('7 - Cruiser těžký'!$D:$D,'Dělené umístění'!$B60)</f>
        <v>0</v>
      </c>
    </row>
    <row r="61" spans="2:9" x14ac:dyDescent="0.2">
      <c r="B61" s="69">
        <v>59</v>
      </c>
      <c r="C61" s="69">
        <f>COUNTIF('Celkové pořadí'!$F:$F,'Dělené umístění'!$B61)</f>
        <v>1</v>
      </c>
      <c r="D61" s="69">
        <f>COUNTIF('1 - SUPER Open'!D:D,'Dělené umístění'!B61)</f>
        <v>0</v>
      </c>
      <c r="E61" s="69">
        <f>COUNTIF('2 - Open'!$D:$D,'Dělené umístění'!$B61)</f>
        <v>0</v>
      </c>
      <c r="F61" s="69">
        <f>COUNTIF('4 - Racer Cruiser'!$D:$D,'Dělené umístění'!$B61)</f>
        <v>0</v>
      </c>
      <c r="G61" s="69">
        <f>COUNTIF('5 - Cruiser lehký'!$D:$D,'Dělené umístění'!$B61)</f>
        <v>0</v>
      </c>
      <c r="H61" s="69">
        <f>COUNTIF('6 - Cruiser střední'!$D:$D,'Dělené umístění'!$B61)</f>
        <v>0</v>
      </c>
      <c r="I61" s="69">
        <f>COUNTIF('7 - Cruiser těžký'!$D:$D,'Dělené umístění'!$B61)</f>
        <v>0</v>
      </c>
    </row>
    <row r="62" spans="2:9" x14ac:dyDescent="0.2">
      <c r="B62" s="69">
        <v>60</v>
      </c>
      <c r="C62" s="69">
        <f>COUNTIF('Celkové pořadí'!$F:$F,'Dělené umístění'!$B62)</f>
        <v>0</v>
      </c>
      <c r="D62" s="69">
        <f>COUNTIF('1 - SUPER Open'!D:D,'Dělené umístění'!B62)</f>
        <v>0</v>
      </c>
      <c r="E62" s="69">
        <f>COUNTIF('2 - Open'!$D:$D,'Dělené umístění'!$B62)</f>
        <v>0</v>
      </c>
      <c r="F62" s="69">
        <f>COUNTIF('4 - Racer Cruiser'!$D:$D,'Dělené umístění'!$B62)</f>
        <v>0</v>
      </c>
      <c r="G62" s="69">
        <f>COUNTIF('5 - Cruiser lehký'!$D:$D,'Dělené umístění'!$B62)</f>
        <v>0</v>
      </c>
      <c r="H62" s="69">
        <f>COUNTIF('6 - Cruiser střední'!$D:$D,'Dělené umístění'!$B62)</f>
        <v>0</v>
      </c>
      <c r="I62" s="69">
        <f>COUNTIF('7 - Cruiser těžký'!$D:$D,'Dělené umístění'!$B62)</f>
        <v>0</v>
      </c>
    </row>
    <row r="63" spans="2:9" x14ac:dyDescent="0.2">
      <c r="B63" s="69">
        <v>61</v>
      </c>
      <c r="C63" s="69">
        <f>COUNTIF('Celkové pořadí'!$F:$F,'Dělené umístění'!$B63)</f>
        <v>1</v>
      </c>
      <c r="D63" s="69">
        <f>COUNTIF('1 - SUPER Open'!D:D,'Dělené umístění'!B63)</f>
        <v>0</v>
      </c>
      <c r="E63" s="69">
        <f>COUNTIF('2 - Open'!$D:$D,'Dělené umístění'!$B63)</f>
        <v>0</v>
      </c>
      <c r="F63" s="69">
        <f>COUNTIF('4 - Racer Cruiser'!$D:$D,'Dělené umístění'!$B63)</f>
        <v>0</v>
      </c>
      <c r="G63" s="69">
        <f>COUNTIF('5 - Cruiser lehký'!$D:$D,'Dělené umístění'!$B63)</f>
        <v>0</v>
      </c>
      <c r="H63" s="69">
        <f>COUNTIF('6 - Cruiser střední'!$D:$D,'Dělené umístění'!$B63)</f>
        <v>0</v>
      </c>
      <c r="I63" s="69">
        <f>COUNTIF('7 - Cruiser těžký'!$D:$D,'Dělené umístění'!$B63)</f>
        <v>0</v>
      </c>
    </row>
    <row r="64" spans="2:9" x14ac:dyDescent="0.2">
      <c r="B64" s="69">
        <v>62</v>
      </c>
      <c r="C64" s="69">
        <f>COUNTIF('Celkové pořadí'!$F:$F,'Dělené umístění'!$B64)</f>
        <v>0</v>
      </c>
      <c r="D64" s="69">
        <f>COUNTIF('1 - SUPER Open'!D:D,'Dělené umístění'!B64)</f>
        <v>0</v>
      </c>
      <c r="E64" s="69">
        <f>COUNTIF('2 - Open'!$D:$D,'Dělené umístění'!$B64)</f>
        <v>0</v>
      </c>
      <c r="F64" s="69">
        <f>COUNTIF('4 - Racer Cruiser'!$D:$D,'Dělené umístění'!$B64)</f>
        <v>0</v>
      </c>
      <c r="G64" s="69">
        <f>COUNTIF('5 - Cruiser lehký'!$D:$D,'Dělené umístění'!$B64)</f>
        <v>0</v>
      </c>
      <c r="H64" s="69">
        <f>COUNTIF('6 - Cruiser střední'!$D:$D,'Dělené umístění'!$B64)</f>
        <v>0</v>
      </c>
      <c r="I64" s="69">
        <f>COUNTIF('7 - Cruiser těžký'!$D:$D,'Dělené umístění'!$B64)</f>
        <v>0</v>
      </c>
    </row>
    <row r="65" spans="2:9" x14ac:dyDescent="0.2">
      <c r="B65" s="69">
        <v>63</v>
      </c>
      <c r="C65" s="69">
        <f>COUNTIF('Celkové pořadí'!$F:$F,'Dělené umístění'!$B65)</f>
        <v>0</v>
      </c>
      <c r="D65" s="69">
        <f>COUNTIF('1 - SUPER Open'!D:D,'Dělené umístění'!B65)</f>
        <v>0</v>
      </c>
      <c r="E65" s="69">
        <f>COUNTIF('2 - Open'!$D:$D,'Dělené umístění'!$B65)</f>
        <v>0</v>
      </c>
      <c r="F65" s="69">
        <f>COUNTIF('4 - Racer Cruiser'!$D:$D,'Dělené umístění'!$B65)</f>
        <v>0</v>
      </c>
      <c r="G65" s="69">
        <f>COUNTIF('5 - Cruiser lehký'!$D:$D,'Dělené umístění'!$B65)</f>
        <v>0</v>
      </c>
      <c r="H65" s="69">
        <f>COUNTIF('6 - Cruiser střední'!$D:$D,'Dělené umístění'!$B65)</f>
        <v>0</v>
      </c>
      <c r="I65" s="69">
        <f>COUNTIF('7 - Cruiser těžký'!$D:$D,'Dělené umístění'!$B65)</f>
        <v>0</v>
      </c>
    </row>
    <row r="66" spans="2:9" x14ac:dyDescent="0.2">
      <c r="B66" s="69">
        <v>64</v>
      </c>
      <c r="C66" s="69">
        <f>COUNTIF('Celkové pořadí'!$F:$F,'Dělené umístění'!$B66)</f>
        <v>0</v>
      </c>
      <c r="D66" s="69">
        <f>COUNTIF('1 - SUPER Open'!D:D,'Dělené umístění'!B66)</f>
        <v>0</v>
      </c>
      <c r="E66" s="69">
        <f>COUNTIF('2 - Open'!$D:$D,'Dělené umístění'!$B66)</f>
        <v>0</v>
      </c>
      <c r="F66" s="69">
        <f>COUNTIF('4 - Racer Cruiser'!$D:$D,'Dělené umístění'!$B66)</f>
        <v>0</v>
      </c>
      <c r="G66" s="69">
        <f>COUNTIF('5 - Cruiser lehký'!$D:$D,'Dělené umístění'!$B66)</f>
        <v>0</v>
      </c>
      <c r="H66" s="69">
        <f>COUNTIF('6 - Cruiser střední'!$D:$D,'Dělené umístění'!$B66)</f>
        <v>0</v>
      </c>
      <c r="I66" s="69">
        <f>COUNTIF('7 - Cruiser těžký'!$D:$D,'Dělené umístění'!$B66)</f>
        <v>0</v>
      </c>
    </row>
    <row r="67" spans="2:9" x14ac:dyDescent="0.2">
      <c r="B67" s="69">
        <v>65</v>
      </c>
      <c r="C67" s="69">
        <f>COUNTIF('Celkové pořadí'!$F:$F,'Dělené umístění'!$B67)</f>
        <v>0</v>
      </c>
      <c r="D67" s="69">
        <f>COUNTIF('1 - SUPER Open'!D:D,'Dělené umístění'!B67)</f>
        <v>0</v>
      </c>
      <c r="E67" s="69">
        <f>COUNTIF('2 - Open'!$D:$D,'Dělené umístění'!$B67)</f>
        <v>0</v>
      </c>
      <c r="F67" s="69">
        <f>COUNTIF('4 - Racer Cruiser'!$D:$D,'Dělené umístění'!$B67)</f>
        <v>0</v>
      </c>
      <c r="G67" s="69">
        <f>COUNTIF('5 - Cruiser lehký'!$D:$D,'Dělené umístění'!$B67)</f>
        <v>0</v>
      </c>
      <c r="H67" s="69">
        <f>COUNTIF('6 - Cruiser střední'!$D:$D,'Dělené umístění'!$B67)</f>
        <v>0</v>
      </c>
      <c r="I67" s="69">
        <f>COUNTIF('7 - Cruiser těžký'!$D:$D,'Dělené umístění'!$B67)</f>
        <v>0</v>
      </c>
    </row>
    <row r="68" spans="2:9" x14ac:dyDescent="0.2">
      <c r="B68" s="69">
        <v>66</v>
      </c>
      <c r="C68" s="69">
        <f>COUNTIF('Celkové pořadí'!$F:$F,'Dělené umístění'!$B68)</f>
        <v>0</v>
      </c>
      <c r="D68" s="69">
        <f>COUNTIF('1 - SUPER Open'!D:D,'Dělené umístění'!B68)</f>
        <v>0</v>
      </c>
      <c r="E68" s="69">
        <f>COUNTIF('2 - Open'!$D:$D,'Dělené umístění'!$B68)</f>
        <v>0</v>
      </c>
      <c r="F68" s="69">
        <f>COUNTIF('4 - Racer Cruiser'!$D:$D,'Dělené umístění'!$B68)</f>
        <v>0</v>
      </c>
      <c r="G68" s="69">
        <f>COUNTIF('5 - Cruiser lehký'!$D:$D,'Dělené umístění'!$B68)</f>
        <v>0</v>
      </c>
      <c r="H68" s="69">
        <f>COUNTIF('6 - Cruiser střední'!$D:$D,'Dělené umístění'!$B68)</f>
        <v>0</v>
      </c>
      <c r="I68" s="69">
        <f>COUNTIF('7 - Cruiser těžký'!$D:$D,'Dělené umístění'!$B68)</f>
        <v>0</v>
      </c>
    </row>
    <row r="69" spans="2:9" x14ac:dyDescent="0.2">
      <c r="B69" s="69">
        <v>67</v>
      </c>
      <c r="C69" s="69">
        <f>COUNTIF('Celkové pořadí'!$F:$F,'Dělené umístění'!$B69)</f>
        <v>1</v>
      </c>
      <c r="D69" s="69">
        <f>COUNTIF('1 - SUPER Open'!D:D,'Dělené umístění'!B69)</f>
        <v>0</v>
      </c>
      <c r="E69" s="69">
        <f>COUNTIF('2 - Open'!$D:$D,'Dělené umístění'!$B69)</f>
        <v>0</v>
      </c>
      <c r="F69" s="69">
        <f>COUNTIF('4 - Racer Cruiser'!$D:$D,'Dělené umístění'!$B69)</f>
        <v>0</v>
      </c>
      <c r="G69" s="69">
        <f>COUNTIF('5 - Cruiser lehký'!$D:$D,'Dělené umístění'!$B69)</f>
        <v>0</v>
      </c>
      <c r="H69" s="69">
        <f>COUNTIF('6 - Cruiser střední'!$D:$D,'Dělené umístění'!$B69)</f>
        <v>0</v>
      </c>
      <c r="I69" s="69">
        <f>COUNTIF('7 - Cruiser těžký'!$D:$D,'Dělené umístění'!$B69)</f>
        <v>0</v>
      </c>
    </row>
    <row r="70" spans="2:9" x14ac:dyDescent="0.2">
      <c r="B70" s="69">
        <v>68</v>
      </c>
      <c r="C70" s="69">
        <f>COUNTIF('Celkové pořadí'!$F:$F,'Dělené umístění'!$B70)</f>
        <v>0</v>
      </c>
      <c r="D70" s="69">
        <f>COUNTIF('1 - SUPER Open'!D:D,'Dělené umístění'!B70)</f>
        <v>0</v>
      </c>
      <c r="E70" s="69">
        <f>COUNTIF('2 - Open'!$D:$D,'Dělené umístění'!$B70)</f>
        <v>0</v>
      </c>
      <c r="F70" s="69">
        <f>COUNTIF('4 - Racer Cruiser'!$D:$D,'Dělené umístění'!$B70)</f>
        <v>0</v>
      </c>
      <c r="G70" s="69">
        <f>COUNTIF('5 - Cruiser lehký'!$D:$D,'Dělené umístění'!$B70)</f>
        <v>0</v>
      </c>
      <c r="H70" s="69">
        <f>COUNTIF('6 - Cruiser střední'!$D:$D,'Dělené umístění'!$B70)</f>
        <v>0</v>
      </c>
      <c r="I70" s="69">
        <f>COUNTIF('7 - Cruiser těžký'!$D:$D,'Dělené umístění'!$B70)</f>
        <v>0</v>
      </c>
    </row>
    <row r="71" spans="2:9" x14ac:dyDescent="0.2">
      <c r="B71" s="69">
        <v>69</v>
      </c>
      <c r="C71" s="69">
        <f>COUNTIF('Celkové pořadí'!$F:$F,'Dělené umístění'!$B71)</f>
        <v>0</v>
      </c>
      <c r="D71" s="69">
        <f>COUNTIF('1 - SUPER Open'!D:D,'Dělené umístění'!B71)</f>
        <v>0</v>
      </c>
      <c r="E71" s="69">
        <f>COUNTIF('2 - Open'!$D:$D,'Dělené umístění'!$B71)</f>
        <v>0</v>
      </c>
      <c r="F71" s="69">
        <f>COUNTIF('4 - Racer Cruiser'!$D:$D,'Dělené umístění'!$B71)</f>
        <v>0</v>
      </c>
      <c r="G71" s="69">
        <f>COUNTIF('5 - Cruiser lehký'!$D:$D,'Dělené umístění'!$B71)</f>
        <v>0</v>
      </c>
      <c r="H71" s="69">
        <f>COUNTIF('6 - Cruiser střední'!$D:$D,'Dělené umístění'!$B71)</f>
        <v>0</v>
      </c>
      <c r="I71" s="69">
        <f>COUNTIF('7 - Cruiser těžký'!$D:$D,'Dělené umístění'!$B71)</f>
        <v>0</v>
      </c>
    </row>
    <row r="72" spans="2:9" x14ac:dyDescent="0.2">
      <c r="B72" s="69">
        <v>70</v>
      </c>
      <c r="C72" s="69">
        <f>COUNTIF('Celkové pořadí'!$F:$F,'Dělené umístění'!$B72)</f>
        <v>0</v>
      </c>
      <c r="D72" s="69">
        <f>COUNTIF('1 - SUPER Open'!D:D,'Dělené umístění'!B72)</f>
        <v>0</v>
      </c>
      <c r="E72" s="69">
        <f>COUNTIF('2 - Open'!$D:$D,'Dělené umístění'!$B72)</f>
        <v>0</v>
      </c>
      <c r="F72" s="69">
        <f>COUNTIF('4 - Racer Cruiser'!$D:$D,'Dělené umístění'!$B72)</f>
        <v>0</v>
      </c>
      <c r="G72" s="69">
        <f>COUNTIF('5 - Cruiser lehký'!$D:$D,'Dělené umístění'!$B72)</f>
        <v>0</v>
      </c>
      <c r="H72" s="69">
        <f>COUNTIF('6 - Cruiser střední'!$D:$D,'Dělené umístění'!$B72)</f>
        <v>0</v>
      </c>
      <c r="I72" s="69">
        <f>COUNTIF('7 - Cruiser těžký'!$D:$D,'Dělené umístění'!$B72)</f>
        <v>0</v>
      </c>
    </row>
    <row r="73" spans="2:9" x14ac:dyDescent="0.2">
      <c r="B73" s="69">
        <v>71</v>
      </c>
      <c r="C73" s="69">
        <f>COUNTIF('Celkové pořadí'!$F:$F,'Dělené umístění'!$B73)</f>
        <v>0</v>
      </c>
      <c r="D73" s="69">
        <f>COUNTIF('1 - SUPER Open'!D:D,'Dělené umístění'!B73)</f>
        <v>0</v>
      </c>
      <c r="E73" s="69">
        <f>COUNTIF('2 - Open'!$D:$D,'Dělené umístění'!$B73)</f>
        <v>0</v>
      </c>
      <c r="F73" s="69">
        <f>COUNTIF('4 - Racer Cruiser'!$D:$D,'Dělené umístění'!$B73)</f>
        <v>0</v>
      </c>
      <c r="G73" s="69">
        <f>COUNTIF('5 - Cruiser lehký'!$D:$D,'Dělené umístění'!$B73)</f>
        <v>0</v>
      </c>
      <c r="H73" s="69">
        <f>COUNTIF('6 - Cruiser střední'!$D:$D,'Dělené umístění'!$B73)</f>
        <v>0</v>
      </c>
      <c r="I73" s="69">
        <f>COUNTIF('7 - Cruiser těžký'!$D:$D,'Dělené umístění'!$B73)</f>
        <v>0</v>
      </c>
    </row>
    <row r="74" spans="2:9" x14ac:dyDescent="0.2">
      <c r="B74" s="69">
        <v>72</v>
      </c>
      <c r="C74" s="69">
        <f>COUNTIF('Celkové pořadí'!$F:$F,'Dělené umístění'!$B74)</f>
        <v>0</v>
      </c>
      <c r="D74" s="69">
        <f>COUNTIF('1 - SUPER Open'!D:D,'Dělené umístění'!B74)</f>
        <v>0</v>
      </c>
      <c r="E74" s="69">
        <f>COUNTIF('2 - Open'!$D:$D,'Dělené umístění'!$B74)</f>
        <v>0</v>
      </c>
      <c r="F74" s="69">
        <f>COUNTIF('4 - Racer Cruiser'!$D:$D,'Dělené umístění'!$B74)</f>
        <v>0</v>
      </c>
      <c r="G74" s="69">
        <f>COUNTIF('5 - Cruiser lehký'!$D:$D,'Dělené umístění'!$B74)</f>
        <v>0</v>
      </c>
      <c r="H74" s="69">
        <f>COUNTIF('6 - Cruiser střední'!$D:$D,'Dělené umístění'!$B74)</f>
        <v>0</v>
      </c>
      <c r="I74" s="69">
        <f>COUNTIF('7 - Cruiser těžký'!$D:$D,'Dělené umístění'!$B74)</f>
        <v>0</v>
      </c>
    </row>
    <row r="75" spans="2:9" x14ac:dyDescent="0.2">
      <c r="B75" s="69">
        <v>73</v>
      </c>
      <c r="C75" s="69">
        <f>COUNTIF('Celkové pořadí'!$F:$F,'Dělené umístění'!$B75)</f>
        <v>0</v>
      </c>
      <c r="D75" s="69">
        <f>COUNTIF('1 - SUPER Open'!D:D,'Dělené umístění'!B75)</f>
        <v>0</v>
      </c>
      <c r="E75" s="69">
        <f>COUNTIF('2 - Open'!$D:$D,'Dělené umístění'!$B75)</f>
        <v>0</v>
      </c>
      <c r="F75" s="69">
        <f>COUNTIF('4 - Racer Cruiser'!$D:$D,'Dělené umístění'!$B75)</f>
        <v>0</v>
      </c>
      <c r="G75" s="69">
        <f>COUNTIF('5 - Cruiser lehký'!$D:$D,'Dělené umístění'!$B75)</f>
        <v>0</v>
      </c>
      <c r="H75" s="69">
        <f>COUNTIF('6 - Cruiser střední'!$D:$D,'Dělené umístění'!$B75)</f>
        <v>0</v>
      </c>
      <c r="I75" s="69">
        <f>COUNTIF('7 - Cruiser těžký'!$D:$D,'Dělené umístění'!$B75)</f>
        <v>0</v>
      </c>
    </row>
    <row r="76" spans="2:9" x14ac:dyDescent="0.2">
      <c r="B76" s="69">
        <v>74</v>
      </c>
      <c r="C76" s="69">
        <f>COUNTIF('Celkové pořadí'!$F:$F,'Dělené umístění'!$B76)</f>
        <v>0</v>
      </c>
      <c r="D76" s="69">
        <f>COUNTIF('1 - SUPER Open'!D:D,'Dělené umístění'!B76)</f>
        <v>0</v>
      </c>
      <c r="E76" s="69">
        <f>COUNTIF('2 - Open'!$D:$D,'Dělené umístění'!$B76)</f>
        <v>0</v>
      </c>
      <c r="F76" s="69">
        <f>COUNTIF('4 - Racer Cruiser'!$D:$D,'Dělené umístění'!$B76)</f>
        <v>0</v>
      </c>
      <c r="G76" s="69">
        <f>COUNTIF('5 - Cruiser lehký'!$D:$D,'Dělené umístění'!$B76)</f>
        <v>0</v>
      </c>
      <c r="H76" s="69">
        <f>COUNTIF('6 - Cruiser střední'!$D:$D,'Dělené umístění'!$B76)</f>
        <v>0</v>
      </c>
      <c r="I76" s="69">
        <f>COUNTIF('7 - Cruiser těžký'!$D:$D,'Dělené umístění'!$B76)</f>
        <v>0</v>
      </c>
    </row>
    <row r="77" spans="2:9" x14ac:dyDescent="0.2">
      <c r="B77" s="69">
        <v>75</v>
      </c>
      <c r="C77" s="69">
        <f>COUNTIF('Celkové pořadí'!$F:$F,'Dělené umístění'!$B77)</f>
        <v>0</v>
      </c>
      <c r="D77" s="69">
        <f>COUNTIF('1 - SUPER Open'!D:D,'Dělené umístění'!B77)</f>
        <v>0</v>
      </c>
      <c r="E77" s="69">
        <f>COUNTIF('2 - Open'!$D:$D,'Dělené umístění'!$B77)</f>
        <v>0</v>
      </c>
      <c r="F77" s="69">
        <f>COUNTIF('4 - Racer Cruiser'!$D:$D,'Dělené umístění'!$B77)</f>
        <v>0</v>
      </c>
      <c r="G77" s="69">
        <f>COUNTIF('5 - Cruiser lehký'!$D:$D,'Dělené umístění'!$B77)</f>
        <v>0</v>
      </c>
      <c r="H77" s="69">
        <f>COUNTIF('6 - Cruiser střední'!$D:$D,'Dělené umístění'!$B77)</f>
        <v>0</v>
      </c>
      <c r="I77" s="69">
        <f>COUNTIF('7 - Cruiser těžký'!$D:$D,'Dělené umístění'!$B77)</f>
        <v>0</v>
      </c>
    </row>
    <row r="78" spans="2:9" x14ac:dyDescent="0.2">
      <c r="B78" s="69">
        <v>76</v>
      </c>
      <c r="C78" s="69">
        <f>COUNTIF('Celkové pořadí'!$F:$F,'Dělené umístění'!$B78)</f>
        <v>0</v>
      </c>
      <c r="D78" s="69">
        <f>COUNTIF('1 - SUPER Open'!D:D,'Dělené umístění'!B78)</f>
        <v>0</v>
      </c>
      <c r="E78" s="69">
        <f>COUNTIF('2 - Open'!$D:$D,'Dělené umístění'!$B78)</f>
        <v>0</v>
      </c>
      <c r="F78" s="69">
        <f>COUNTIF('4 - Racer Cruiser'!$D:$D,'Dělené umístění'!$B78)</f>
        <v>0</v>
      </c>
      <c r="G78" s="69">
        <f>COUNTIF('5 - Cruiser lehký'!$D:$D,'Dělené umístění'!$B78)</f>
        <v>0</v>
      </c>
      <c r="H78" s="69">
        <f>COUNTIF('6 - Cruiser střední'!$D:$D,'Dělené umístění'!$B78)</f>
        <v>0</v>
      </c>
      <c r="I78" s="69">
        <f>COUNTIF('7 - Cruiser těžký'!$D:$D,'Dělené umístění'!$B78)</f>
        <v>0</v>
      </c>
    </row>
    <row r="79" spans="2:9" x14ac:dyDescent="0.2">
      <c r="B79" s="69">
        <v>77</v>
      </c>
      <c r="C79" s="69">
        <f>COUNTIF('Celkové pořadí'!$F:$F,'Dělené umístění'!$B79)</f>
        <v>1</v>
      </c>
      <c r="D79" s="69">
        <f>COUNTIF('1 - SUPER Open'!D:D,'Dělené umístění'!B79)</f>
        <v>0</v>
      </c>
      <c r="E79" s="69">
        <f>COUNTIF('2 - Open'!$D:$D,'Dělené umístění'!$B79)</f>
        <v>0</v>
      </c>
      <c r="F79" s="69">
        <f>COUNTIF('4 - Racer Cruiser'!$D:$D,'Dělené umístění'!$B79)</f>
        <v>0</v>
      </c>
      <c r="G79" s="69">
        <f>COUNTIF('5 - Cruiser lehký'!$D:$D,'Dělené umístění'!$B79)</f>
        <v>0</v>
      </c>
      <c r="H79" s="69">
        <f>COUNTIF('6 - Cruiser střední'!$D:$D,'Dělené umístění'!$B79)</f>
        <v>0</v>
      </c>
      <c r="I79" s="69">
        <f>COUNTIF('7 - Cruiser těžký'!$D:$D,'Dělené umístění'!$B79)</f>
        <v>0</v>
      </c>
    </row>
    <row r="80" spans="2:9" x14ac:dyDescent="0.2">
      <c r="B80" s="69">
        <v>78</v>
      </c>
      <c r="C80" s="69">
        <f>COUNTIF('Celkové pořadí'!$F:$F,'Dělené umístění'!$B80)</f>
        <v>1</v>
      </c>
      <c r="D80" s="69">
        <f>COUNTIF('1 - SUPER Open'!D:D,'Dělené umístění'!B80)</f>
        <v>0</v>
      </c>
      <c r="E80" s="69">
        <f>COUNTIF('2 - Open'!$D:$D,'Dělené umístění'!$B80)</f>
        <v>0</v>
      </c>
      <c r="F80" s="69">
        <f>COUNTIF('4 - Racer Cruiser'!$D:$D,'Dělené umístění'!$B80)</f>
        <v>0</v>
      </c>
      <c r="G80" s="69">
        <f>COUNTIF('5 - Cruiser lehký'!$D:$D,'Dělené umístění'!$B80)</f>
        <v>0</v>
      </c>
      <c r="H80" s="69">
        <f>COUNTIF('6 - Cruiser střední'!$D:$D,'Dělené umístění'!$B80)</f>
        <v>0</v>
      </c>
      <c r="I80" s="69">
        <f>COUNTIF('7 - Cruiser těžký'!$D:$D,'Dělené umístění'!$B80)</f>
        <v>0</v>
      </c>
    </row>
    <row r="81" spans="2:9" x14ac:dyDescent="0.2">
      <c r="B81" s="69">
        <v>79</v>
      </c>
      <c r="C81" s="69">
        <f>COUNTIF('Celkové pořadí'!$F:$F,'Dělené umístění'!$B81)</f>
        <v>1</v>
      </c>
      <c r="D81" s="69">
        <f>COUNTIF('1 - SUPER Open'!D:D,'Dělené umístění'!B81)</f>
        <v>0</v>
      </c>
      <c r="E81" s="69">
        <f>COUNTIF('2 - Open'!$D:$D,'Dělené umístění'!$B81)</f>
        <v>0</v>
      </c>
      <c r="F81" s="69">
        <f>COUNTIF('4 - Racer Cruiser'!$D:$D,'Dělené umístění'!$B81)</f>
        <v>0</v>
      </c>
      <c r="G81" s="69">
        <f>COUNTIF('5 - Cruiser lehký'!$D:$D,'Dělené umístění'!$B81)</f>
        <v>0</v>
      </c>
      <c r="H81" s="69">
        <f>COUNTIF('6 - Cruiser střední'!$D:$D,'Dělené umístění'!$B81)</f>
        <v>0</v>
      </c>
      <c r="I81" s="69">
        <f>COUNTIF('7 - Cruiser těžký'!$D:$D,'Dělené umístění'!$B81)</f>
        <v>0</v>
      </c>
    </row>
    <row r="82" spans="2:9" x14ac:dyDescent="0.2">
      <c r="B82" s="69">
        <v>80</v>
      </c>
      <c r="C82" s="69">
        <f>COUNTIF('Celkové pořadí'!$F:$F,'Dělené umístění'!$B82)</f>
        <v>0</v>
      </c>
      <c r="D82" s="69">
        <f>COUNTIF('1 - SUPER Open'!D:D,'Dělené umístění'!B82)</f>
        <v>0</v>
      </c>
      <c r="E82" s="69">
        <f>COUNTIF('2 - Open'!$D:$D,'Dělené umístění'!$B82)</f>
        <v>0</v>
      </c>
      <c r="F82" s="69">
        <f>COUNTIF('4 - Racer Cruiser'!$D:$D,'Dělené umístění'!$B82)</f>
        <v>0</v>
      </c>
      <c r="G82" s="69">
        <f>COUNTIF('5 - Cruiser lehký'!$D:$D,'Dělené umístění'!$B82)</f>
        <v>0</v>
      </c>
      <c r="H82" s="69">
        <f>COUNTIF('6 - Cruiser střední'!$D:$D,'Dělené umístění'!$B82)</f>
        <v>0</v>
      </c>
      <c r="I82" s="69">
        <f>COUNTIF('7 - Cruiser těžký'!$D:$D,'Dělené umístění'!$B82)</f>
        <v>0</v>
      </c>
    </row>
    <row r="83" spans="2:9" x14ac:dyDescent="0.2">
      <c r="B83" s="69">
        <v>81</v>
      </c>
      <c r="C83" s="69">
        <f>COUNTIF('Celkové pořadí'!$F:$F,'Dělené umístění'!$B83)</f>
        <v>0</v>
      </c>
      <c r="D83" s="69">
        <f>COUNTIF('1 - SUPER Open'!D:D,'Dělené umístění'!B83)</f>
        <v>0</v>
      </c>
      <c r="E83" s="69">
        <f>COUNTIF('2 - Open'!$D:$D,'Dělené umístění'!$B83)</f>
        <v>0</v>
      </c>
      <c r="F83" s="69">
        <f>COUNTIF('4 - Racer Cruiser'!$D:$D,'Dělené umístění'!$B83)</f>
        <v>0</v>
      </c>
      <c r="G83" s="69">
        <f>COUNTIF('5 - Cruiser lehký'!$D:$D,'Dělené umístění'!$B83)</f>
        <v>0</v>
      </c>
      <c r="H83" s="69">
        <f>COUNTIF('6 - Cruiser střední'!$D:$D,'Dělené umístění'!$B83)</f>
        <v>0</v>
      </c>
      <c r="I83" s="69">
        <f>COUNTIF('7 - Cruiser těžký'!$D:$D,'Dělené umístění'!$B83)</f>
        <v>0</v>
      </c>
    </row>
    <row r="84" spans="2:9" x14ac:dyDescent="0.2">
      <c r="B84" s="69">
        <v>82</v>
      </c>
      <c r="C84" s="69">
        <f>COUNTIF('Celkové pořadí'!$F:$F,'Dělené umístění'!$B84)</f>
        <v>0</v>
      </c>
      <c r="D84" s="69">
        <f>COUNTIF('1 - SUPER Open'!D:D,'Dělené umístění'!B84)</f>
        <v>0</v>
      </c>
      <c r="E84" s="69">
        <f>COUNTIF('2 - Open'!$D:$D,'Dělené umístění'!$B84)</f>
        <v>0</v>
      </c>
      <c r="F84" s="69">
        <f>COUNTIF('4 - Racer Cruiser'!$D:$D,'Dělené umístění'!$B84)</f>
        <v>0</v>
      </c>
      <c r="G84" s="69">
        <f>COUNTIF('5 - Cruiser lehký'!$D:$D,'Dělené umístění'!$B84)</f>
        <v>0</v>
      </c>
      <c r="H84" s="69">
        <f>COUNTIF('6 - Cruiser střední'!$D:$D,'Dělené umístění'!$B84)</f>
        <v>0</v>
      </c>
      <c r="I84" s="69">
        <f>COUNTIF('7 - Cruiser těžký'!$D:$D,'Dělené umístění'!$B84)</f>
        <v>0</v>
      </c>
    </row>
    <row r="85" spans="2:9" x14ac:dyDescent="0.2">
      <c r="B85" s="69">
        <v>83</v>
      </c>
      <c r="C85" s="69">
        <f>COUNTIF('Celkové pořadí'!$F:$F,'Dělené umístění'!$B85)</f>
        <v>0</v>
      </c>
      <c r="D85" s="69">
        <f>COUNTIF('1 - SUPER Open'!D:D,'Dělené umístění'!B85)</f>
        <v>0</v>
      </c>
      <c r="E85" s="69">
        <f>COUNTIF('2 - Open'!$D:$D,'Dělené umístění'!$B85)</f>
        <v>0</v>
      </c>
      <c r="F85" s="69">
        <f>COUNTIF('4 - Racer Cruiser'!$D:$D,'Dělené umístění'!$B85)</f>
        <v>0</v>
      </c>
      <c r="G85" s="69">
        <f>COUNTIF('5 - Cruiser lehký'!$D:$D,'Dělené umístění'!$B85)</f>
        <v>0</v>
      </c>
      <c r="H85" s="69">
        <f>COUNTIF('6 - Cruiser střední'!$D:$D,'Dělené umístění'!$B85)</f>
        <v>0</v>
      </c>
      <c r="I85" s="69">
        <f>COUNTIF('7 - Cruiser těžký'!$D:$D,'Dělené umístění'!$B85)</f>
        <v>0</v>
      </c>
    </row>
    <row r="86" spans="2:9" x14ac:dyDescent="0.2">
      <c r="B86" s="69">
        <v>84</v>
      </c>
      <c r="C86" s="69">
        <f>COUNTIF('Celkové pořadí'!$F:$F,'Dělené umístění'!$B86)</f>
        <v>1</v>
      </c>
      <c r="D86" s="69">
        <f>COUNTIF('1 - SUPER Open'!D:D,'Dělené umístění'!B86)</f>
        <v>0</v>
      </c>
      <c r="E86" s="69">
        <f>COUNTIF('2 - Open'!$D:$D,'Dělené umístění'!$B86)</f>
        <v>0</v>
      </c>
      <c r="F86" s="69">
        <f>COUNTIF('4 - Racer Cruiser'!$D:$D,'Dělené umístění'!$B86)</f>
        <v>0</v>
      </c>
      <c r="G86" s="69">
        <f>COUNTIF('5 - Cruiser lehký'!$D:$D,'Dělené umístění'!$B86)</f>
        <v>0</v>
      </c>
      <c r="H86" s="69">
        <f>COUNTIF('6 - Cruiser střední'!$D:$D,'Dělené umístění'!$B86)</f>
        <v>0</v>
      </c>
      <c r="I86" s="69">
        <f>COUNTIF('7 - Cruiser těžký'!$D:$D,'Dělené umístění'!$B86)</f>
        <v>0</v>
      </c>
    </row>
    <row r="87" spans="2:9" x14ac:dyDescent="0.2">
      <c r="B87" s="69">
        <v>85</v>
      </c>
      <c r="C87" s="69">
        <f>COUNTIF('Celkové pořadí'!$F:$F,'Dělené umístění'!$B87)</f>
        <v>0</v>
      </c>
      <c r="D87" s="69">
        <f>COUNTIF('1 - SUPER Open'!D:D,'Dělené umístění'!B87)</f>
        <v>0</v>
      </c>
      <c r="E87" s="69">
        <f>COUNTIF('2 - Open'!$D:$D,'Dělené umístění'!$B87)</f>
        <v>0</v>
      </c>
      <c r="F87" s="69">
        <f>COUNTIF('4 - Racer Cruiser'!$D:$D,'Dělené umístění'!$B87)</f>
        <v>0</v>
      </c>
      <c r="G87" s="69">
        <f>COUNTIF('5 - Cruiser lehký'!$D:$D,'Dělené umístění'!$B87)</f>
        <v>0</v>
      </c>
      <c r="H87" s="69">
        <f>COUNTIF('6 - Cruiser střední'!$D:$D,'Dělené umístění'!$B87)</f>
        <v>0</v>
      </c>
      <c r="I87" s="69">
        <f>COUNTIF('7 - Cruiser těžký'!$D:$D,'Dělené umístění'!$B87)</f>
        <v>0</v>
      </c>
    </row>
    <row r="88" spans="2:9" x14ac:dyDescent="0.2">
      <c r="B88" s="69">
        <v>86</v>
      </c>
      <c r="C88" s="69">
        <f>COUNTIF('Celkové pořadí'!$F:$F,'Dělené umístění'!$B88)</f>
        <v>0</v>
      </c>
      <c r="D88" s="69">
        <f>COUNTIF('1 - SUPER Open'!D:D,'Dělené umístění'!B88)</f>
        <v>0</v>
      </c>
      <c r="E88" s="69">
        <f>COUNTIF('2 - Open'!$D:$D,'Dělené umístění'!$B88)</f>
        <v>0</v>
      </c>
      <c r="F88" s="69">
        <f>COUNTIF('4 - Racer Cruiser'!$D:$D,'Dělené umístění'!$B88)</f>
        <v>0</v>
      </c>
      <c r="G88" s="69">
        <f>COUNTIF('5 - Cruiser lehký'!$D:$D,'Dělené umístění'!$B88)</f>
        <v>0</v>
      </c>
      <c r="H88" s="69">
        <f>COUNTIF('6 - Cruiser střední'!$D:$D,'Dělené umístění'!$B88)</f>
        <v>0</v>
      </c>
      <c r="I88" s="69">
        <f>COUNTIF('7 - Cruiser těžký'!$D:$D,'Dělené umístění'!$B88)</f>
        <v>0</v>
      </c>
    </row>
    <row r="89" spans="2:9" x14ac:dyDescent="0.2">
      <c r="B89" s="69">
        <v>87</v>
      </c>
      <c r="C89" s="69">
        <f>COUNTIF('Celkové pořadí'!$F:$F,'Dělené umístění'!$B89)</f>
        <v>0</v>
      </c>
      <c r="D89" s="69">
        <f>COUNTIF('1 - SUPER Open'!D:D,'Dělené umístění'!B89)</f>
        <v>0</v>
      </c>
      <c r="E89" s="69">
        <f>COUNTIF('2 - Open'!$D:$D,'Dělené umístění'!$B89)</f>
        <v>0</v>
      </c>
      <c r="F89" s="69">
        <f>COUNTIF('4 - Racer Cruiser'!$D:$D,'Dělené umístění'!$B89)</f>
        <v>0</v>
      </c>
      <c r="G89" s="69">
        <f>COUNTIF('5 - Cruiser lehký'!$D:$D,'Dělené umístění'!$B89)</f>
        <v>0</v>
      </c>
      <c r="H89" s="69">
        <f>COUNTIF('6 - Cruiser střední'!$D:$D,'Dělené umístění'!$B89)</f>
        <v>0</v>
      </c>
      <c r="I89" s="69">
        <f>COUNTIF('7 - Cruiser těžký'!$D:$D,'Dělené umístění'!$B89)</f>
        <v>0</v>
      </c>
    </row>
    <row r="90" spans="2:9" x14ac:dyDescent="0.2">
      <c r="B90" s="69">
        <v>88</v>
      </c>
      <c r="C90" s="69">
        <f>COUNTIF('Celkové pořadí'!$F:$F,'Dělené umístění'!$B90)</f>
        <v>1</v>
      </c>
      <c r="D90" s="69">
        <f>COUNTIF('1 - SUPER Open'!D:D,'Dělené umístění'!B90)</f>
        <v>0</v>
      </c>
      <c r="E90" s="69">
        <f>COUNTIF('2 - Open'!$D:$D,'Dělené umístění'!$B90)</f>
        <v>0</v>
      </c>
      <c r="F90" s="69">
        <f>COUNTIF('4 - Racer Cruiser'!$D:$D,'Dělené umístění'!$B90)</f>
        <v>0</v>
      </c>
      <c r="G90" s="69">
        <f>COUNTIF('5 - Cruiser lehký'!$D:$D,'Dělené umístění'!$B90)</f>
        <v>0</v>
      </c>
      <c r="H90" s="69">
        <f>COUNTIF('6 - Cruiser střední'!$D:$D,'Dělené umístění'!$B90)</f>
        <v>0</v>
      </c>
      <c r="I90" s="69">
        <f>COUNTIF('7 - Cruiser těžký'!$D:$D,'Dělené umístění'!$B90)</f>
        <v>0</v>
      </c>
    </row>
    <row r="91" spans="2:9" x14ac:dyDescent="0.2">
      <c r="B91" s="69">
        <v>89</v>
      </c>
      <c r="C91" s="69">
        <f>COUNTIF('Celkové pořadí'!$F:$F,'Dělené umístění'!$B91)</f>
        <v>1</v>
      </c>
      <c r="D91" s="69">
        <f>COUNTIF('1 - SUPER Open'!D:D,'Dělené umístění'!B91)</f>
        <v>0</v>
      </c>
      <c r="E91" s="69">
        <f>COUNTIF('2 - Open'!$D:$D,'Dělené umístění'!$B91)</f>
        <v>0</v>
      </c>
      <c r="F91" s="69">
        <f>COUNTIF('4 - Racer Cruiser'!$D:$D,'Dělené umístění'!$B91)</f>
        <v>0</v>
      </c>
      <c r="G91" s="69">
        <f>COUNTIF('5 - Cruiser lehký'!$D:$D,'Dělené umístění'!$B91)</f>
        <v>0</v>
      </c>
      <c r="H91" s="69">
        <f>COUNTIF('6 - Cruiser střední'!$D:$D,'Dělené umístění'!$B91)</f>
        <v>0</v>
      </c>
      <c r="I91" s="69">
        <f>COUNTIF('7 - Cruiser těžký'!$D:$D,'Dělené umístění'!$B91)</f>
        <v>0</v>
      </c>
    </row>
    <row r="92" spans="2:9" x14ac:dyDescent="0.2">
      <c r="B92" s="69">
        <v>90</v>
      </c>
      <c r="C92" s="69">
        <f>COUNTIF('Celkové pořadí'!$F:$F,'Dělené umístění'!$B92)</f>
        <v>0</v>
      </c>
      <c r="D92" s="69">
        <f>COUNTIF('1 - SUPER Open'!D:D,'Dělené umístění'!B92)</f>
        <v>0</v>
      </c>
      <c r="E92" s="69">
        <f>COUNTIF('2 - Open'!$D:$D,'Dělené umístění'!$B92)</f>
        <v>0</v>
      </c>
      <c r="F92" s="69">
        <f>COUNTIF('4 - Racer Cruiser'!$D:$D,'Dělené umístění'!$B92)</f>
        <v>0</v>
      </c>
      <c r="G92" s="69">
        <f>COUNTIF('5 - Cruiser lehký'!$D:$D,'Dělené umístění'!$B92)</f>
        <v>0</v>
      </c>
      <c r="H92" s="69">
        <f>COUNTIF('6 - Cruiser střední'!$D:$D,'Dělené umístění'!$B92)</f>
        <v>0</v>
      </c>
      <c r="I92" s="69">
        <f>COUNTIF('7 - Cruiser těžký'!$D:$D,'Dělené umístění'!$B92)</f>
        <v>0</v>
      </c>
    </row>
    <row r="93" spans="2:9" x14ac:dyDescent="0.2">
      <c r="B93" s="69">
        <v>91</v>
      </c>
      <c r="C93" s="69">
        <f>COUNTIF('Celkové pořadí'!$F:$F,'Dělené umístění'!$B93)</f>
        <v>0</v>
      </c>
      <c r="D93" s="69">
        <f>COUNTIF('1 - SUPER Open'!D:D,'Dělené umístění'!B93)</f>
        <v>0</v>
      </c>
      <c r="E93" s="69">
        <f>COUNTIF('2 - Open'!$D:$D,'Dělené umístění'!$B93)</f>
        <v>0</v>
      </c>
      <c r="F93" s="69">
        <f>COUNTIF('4 - Racer Cruiser'!$D:$D,'Dělené umístění'!$B93)</f>
        <v>0</v>
      </c>
      <c r="G93" s="69">
        <f>COUNTIF('5 - Cruiser lehký'!$D:$D,'Dělené umístění'!$B93)</f>
        <v>0</v>
      </c>
      <c r="H93" s="69">
        <f>COUNTIF('6 - Cruiser střední'!$D:$D,'Dělené umístění'!$B93)</f>
        <v>0</v>
      </c>
      <c r="I93" s="69">
        <f>COUNTIF('7 - Cruiser těžký'!$D:$D,'Dělené umístění'!$B93)</f>
        <v>0</v>
      </c>
    </row>
    <row r="94" spans="2:9" x14ac:dyDescent="0.2">
      <c r="B94" s="69">
        <v>92</v>
      </c>
      <c r="C94" s="69">
        <f>COUNTIF('Celkové pořadí'!$F:$F,'Dělené umístění'!$B94)</f>
        <v>0</v>
      </c>
      <c r="D94" s="69">
        <f>COUNTIF('1 - SUPER Open'!D:D,'Dělené umístění'!B94)</f>
        <v>0</v>
      </c>
      <c r="E94" s="69">
        <f>COUNTIF('2 - Open'!$D:$D,'Dělené umístění'!$B94)</f>
        <v>0</v>
      </c>
      <c r="F94" s="69">
        <f>COUNTIF('4 - Racer Cruiser'!$D:$D,'Dělené umístění'!$B94)</f>
        <v>0</v>
      </c>
      <c r="G94" s="69">
        <f>COUNTIF('5 - Cruiser lehký'!$D:$D,'Dělené umístění'!$B94)</f>
        <v>0</v>
      </c>
      <c r="H94" s="69">
        <f>COUNTIF('6 - Cruiser střední'!$D:$D,'Dělené umístění'!$B94)</f>
        <v>0</v>
      </c>
      <c r="I94" s="69">
        <f>COUNTIF('7 - Cruiser těžký'!$D:$D,'Dělené umístění'!$B94)</f>
        <v>0</v>
      </c>
    </row>
    <row r="95" spans="2:9" x14ac:dyDescent="0.2">
      <c r="B95" s="69">
        <v>93</v>
      </c>
      <c r="C95" s="69">
        <f>COUNTIF('Celkové pořadí'!$F:$F,'Dělené umístění'!$B95)</f>
        <v>0</v>
      </c>
      <c r="D95" s="69">
        <f>COUNTIF('1 - SUPER Open'!D:D,'Dělené umístění'!B95)</f>
        <v>0</v>
      </c>
      <c r="E95" s="69">
        <f>COUNTIF('2 - Open'!$D:$D,'Dělené umístění'!$B95)</f>
        <v>0</v>
      </c>
      <c r="F95" s="69">
        <f>COUNTIF('4 - Racer Cruiser'!$D:$D,'Dělené umístění'!$B95)</f>
        <v>0</v>
      </c>
      <c r="G95" s="69">
        <f>COUNTIF('5 - Cruiser lehký'!$D:$D,'Dělené umístění'!$B95)</f>
        <v>0</v>
      </c>
      <c r="H95" s="69">
        <f>COUNTIF('6 - Cruiser střední'!$D:$D,'Dělené umístění'!$B95)</f>
        <v>0</v>
      </c>
      <c r="I95" s="69">
        <f>COUNTIF('7 - Cruiser těžký'!$D:$D,'Dělené umístění'!$B95)</f>
        <v>0</v>
      </c>
    </row>
    <row r="96" spans="2:9" x14ac:dyDescent="0.2">
      <c r="B96" s="69">
        <v>94</v>
      </c>
      <c r="C96" s="69">
        <f>COUNTIF('Celkové pořadí'!$F:$F,'Dělené umístění'!$B96)</f>
        <v>1</v>
      </c>
      <c r="D96" s="69">
        <f>COUNTIF('1 - SUPER Open'!D:D,'Dělené umístění'!B96)</f>
        <v>0</v>
      </c>
      <c r="E96" s="69">
        <f>COUNTIF('2 - Open'!$D:$D,'Dělené umístění'!$B96)</f>
        <v>0</v>
      </c>
      <c r="F96" s="69">
        <f>COUNTIF('4 - Racer Cruiser'!$D:$D,'Dělené umístění'!$B96)</f>
        <v>0</v>
      </c>
      <c r="G96" s="69">
        <f>COUNTIF('5 - Cruiser lehký'!$D:$D,'Dělené umístění'!$B96)</f>
        <v>0</v>
      </c>
      <c r="H96" s="69">
        <f>COUNTIF('6 - Cruiser střední'!$D:$D,'Dělené umístění'!$B96)</f>
        <v>0</v>
      </c>
      <c r="I96" s="69">
        <f>COUNTIF('7 - Cruiser těžký'!$D:$D,'Dělené umístění'!$B96)</f>
        <v>0</v>
      </c>
    </row>
    <row r="97" spans="2:9" x14ac:dyDescent="0.2">
      <c r="B97" s="69">
        <v>95</v>
      </c>
      <c r="C97" s="69">
        <f>COUNTIF('Celkové pořadí'!$F:$F,'Dělené umístění'!$B97)</f>
        <v>0</v>
      </c>
      <c r="D97" s="69">
        <f>COUNTIF('1 - SUPER Open'!D:D,'Dělené umístění'!B97)</f>
        <v>0</v>
      </c>
      <c r="E97" s="69">
        <f>COUNTIF('2 - Open'!$D:$D,'Dělené umístění'!$B97)</f>
        <v>0</v>
      </c>
      <c r="F97" s="69">
        <f>COUNTIF('4 - Racer Cruiser'!$D:$D,'Dělené umístění'!$B97)</f>
        <v>0</v>
      </c>
      <c r="G97" s="69">
        <f>COUNTIF('5 - Cruiser lehký'!$D:$D,'Dělené umístění'!$B97)</f>
        <v>0</v>
      </c>
      <c r="H97" s="69">
        <f>COUNTIF('6 - Cruiser střední'!$D:$D,'Dělené umístění'!$B97)</f>
        <v>0</v>
      </c>
      <c r="I97" s="69">
        <f>COUNTIF('7 - Cruiser těžký'!$D:$D,'Dělené umístění'!$B97)</f>
        <v>0</v>
      </c>
    </row>
    <row r="98" spans="2:9" x14ac:dyDescent="0.2">
      <c r="B98" s="69">
        <v>96</v>
      </c>
      <c r="C98" s="69">
        <f>COUNTIF('Celkové pořadí'!$F:$F,'Dělené umístění'!$B98)</f>
        <v>0</v>
      </c>
      <c r="D98" s="69">
        <f>COUNTIF('1 - SUPER Open'!D:D,'Dělené umístění'!B98)</f>
        <v>0</v>
      </c>
      <c r="E98" s="69">
        <f>COUNTIF('2 - Open'!$D:$D,'Dělené umístění'!$B98)</f>
        <v>0</v>
      </c>
      <c r="F98" s="69">
        <f>COUNTIF('4 - Racer Cruiser'!$D:$D,'Dělené umístění'!$B98)</f>
        <v>0</v>
      </c>
      <c r="G98" s="69">
        <f>COUNTIF('5 - Cruiser lehký'!$D:$D,'Dělené umístění'!$B98)</f>
        <v>0</v>
      </c>
      <c r="H98" s="69">
        <f>COUNTIF('6 - Cruiser střední'!$D:$D,'Dělené umístění'!$B98)</f>
        <v>0</v>
      </c>
      <c r="I98" s="69">
        <f>COUNTIF('7 - Cruiser těžký'!$D:$D,'Dělené umístění'!$B98)</f>
        <v>0</v>
      </c>
    </row>
    <row r="99" spans="2:9" x14ac:dyDescent="0.2">
      <c r="B99" s="69">
        <v>97</v>
      </c>
      <c r="C99" s="69">
        <f>COUNTIF('Celkové pořadí'!$F:$F,'Dělené umístění'!$B99)</f>
        <v>0</v>
      </c>
      <c r="D99" s="69">
        <f>COUNTIF('1 - SUPER Open'!D:D,'Dělené umístění'!B99)</f>
        <v>0</v>
      </c>
      <c r="E99" s="69">
        <f>COUNTIF('2 - Open'!$D:$D,'Dělené umístění'!$B99)</f>
        <v>0</v>
      </c>
      <c r="F99" s="69">
        <f>COUNTIF('4 - Racer Cruiser'!$D:$D,'Dělené umístění'!$B99)</f>
        <v>0</v>
      </c>
      <c r="G99" s="69">
        <f>COUNTIF('5 - Cruiser lehký'!$D:$D,'Dělené umístění'!$B99)</f>
        <v>0</v>
      </c>
      <c r="H99" s="69">
        <f>COUNTIF('6 - Cruiser střední'!$D:$D,'Dělené umístění'!$B99)</f>
        <v>0</v>
      </c>
      <c r="I99" s="69">
        <f>COUNTIF('7 - Cruiser těžký'!$D:$D,'Dělené umístění'!$B99)</f>
        <v>0</v>
      </c>
    </row>
    <row r="100" spans="2:9" x14ac:dyDescent="0.2">
      <c r="B100" s="69">
        <v>98</v>
      </c>
      <c r="C100" s="69">
        <f>COUNTIF('Celkové pořadí'!$F:$F,'Dělené umístění'!$B100)</f>
        <v>0</v>
      </c>
      <c r="D100" s="69">
        <f>COUNTIF('1 - SUPER Open'!D:D,'Dělené umístění'!B100)</f>
        <v>0</v>
      </c>
      <c r="E100" s="69">
        <f>COUNTIF('2 - Open'!$D:$D,'Dělené umístění'!$B100)</f>
        <v>0</v>
      </c>
      <c r="F100" s="69">
        <f>COUNTIF('4 - Racer Cruiser'!$D:$D,'Dělené umístění'!$B100)</f>
        <v>0</v>
      </c>
      <c r="G100" s="69">
        <f>COUNTIF('5 - Cruiser lehký'!$D:$D,'Dělené umístění'!$B100)</f>
        <v>0</v>
      </c>
      <c r="H100" s="69">
        <f>COUNTIF('6 - Cruiser střední'!$D:$D,'Dělené umístění'!$B100)</f>
        <v>0</v>
      </c>
      <c r="I100" s="69">
        <f>COUNTIF('7 - Cruiser těžký'!$D:$D,'Dělené umístění'!$B100)</f>
        <v>0</v>
      </c>
    </row>
    <row r="101" spans="2:9" x14ac:dyDescent="0.2">
      <c r="B101" s="69">
        <v>99</v>
      </c>
      <c r="C101" s="69">
        <f>COUNTIF('Celkové pořadí'!$F:$F,'Dělené umístění'!$B101)</f>
        <v>0</v>
      </c>
      <c r="D101" s="69">
        <f>COUNTIF('1 - SUPER Open'!D:D,'Dělené umístění'!B101)</f>
        <v>0</v>
      </c>
      <c r="E101" s="69">
        <f>COUNTIF('2 - Open'!$D:$D,'Dělené umístění'!$B101)</f>
        <v>0</v>
      </c>
      <c r="F101" s="69">
        <f>COUNTIF('4 - Racer Cruiser'!$D:$D,'Dělené umístění'!$B101)</f>
        <v>0</v>
      </c>
      <c r="G101" s="69">
        <f>COUNTIF('5 - Cruiser lehký'!$D:$D,'Dělené umístění'!$B101)</f>
        <v>0</v>
      </c>
      <c r="H101" s="69">
        <f>COUNTIF('6 - Cruiser střední'!$D:$D,'Dělené umístění'!$B101)</f>
        <v>0</v>
      </c>
      <c r="I101" s="69">
        <f>COUNTIF('7 - Cruiser těžký'!$D:$D,'Dělené umístění'!$B101)</f>
        <v>0</v>
      </c>
    </row>
    <row r="102" spans="2:9" x14ac:dyDescent="0.2">
      <c r="B102" s="69">
        <v>100</v>
      </c>
      <c r="C102" s="69">
        <f>COUNTIF('Celkové pořadí'!$F:$F,'Dělené umístění'!$B102)</f>
        <v>0</v>
      </c>
      <c r="D102" s="69">
        <f>COUNTIF('1 - SUPER Open'!D:D,'Dělené umístění'!B102)</f>
        <v>0</v>
      </c>
      <c r="E102" s="69">
        <f>COUNTIF('2 - Open'!$D:$D,'Dělené umístění'!$B102)</f>
        <v>0</v>
      </c>
      <c r="F102" s="69">
        <f>COUNTIF('4 - Racer Cruiser'!$D:$D,'Dělené umístění'!$B102)</f>
        <v>0</v>
      </c>
      <c r="G102" s="69">
        <f>COUNTIF('5 - Cruiser lehký'!$D:$D,'Dělené umístění'!$B102)</f>
        <v>0</v>
      </c>
      <c r="H102" s="69">
        <f>COUNTIF('6 - Cruiser střední'!$D:$D,'Dělené umístění'!$B102)</f>
        <v>0</v>
      </c>
      <c r="I102" s="69">
        <f>COUNTIF('7 - Cruiser těžký'!$D:$D,'Dělené umístění'!$B102)</f>
        <v>0</v>
      </c>
    </row>
    <row r="103" spans="2:9" x14ac:dyDescent="0.2">
      <c r="B103" s="69">
        <v>101</v>
      </c>
      <c r="C103" s="69">
        <f>COUNTIF('Celkové pořadí'!$F:$F,'Dělené umístění'!$B103)</f>
        <v>0</v>
      </c>
      <c r="D103" s="69">
        <f>COUNTIF('1 - SUPER Open'!D:D,'Dělené umístění'!B103)</f>
        <v>0</v>
      </c>
      <c r="E103" s="69">
        <f>COUNTIF('2 - Open'!$D:$D,'Dělené umístění'!$B103)</f>
        <v>0</v>
      </c>
      <c r="F103" s="69">
        <f>COUNTIF('4 - Racer Cruiser'!$D:$D,'Dělené umístění'!$B103)</f>
        <v>0</v>
      </c>
      <c r="G103" s="69">
        <f>COUNTIF('5 - Cruiser lehký'!$D:$D,'Dělené umístění'!$B103)</f>
        <v>0</v>
      </c>
      <c r="H103" s="69">
        <f>COUNTIF('6 - Cruiser střední'!$D:$D,'Dělené umístění'!$B103)</f>
        <v>0</v>
      </c>
      <c r="I103" s="69">
        <f>COUNTIF('7 - Cruiser těžký'!$D:$D,'Dělené umístění'!$B103)</f>
        <v>0</v>
      </c>
    </row>
    <row r="104" spans="2:9" x14ac:dyDescent="0.2">
      <c r="B104" s="69">
        <v>102</v>
      </c>
      <c r="C104" s="69">
        <f>COUNTIF('Celkové pořadí'!$F:$F,'Dělené umístění'!$B104)</f>
        <v>1</v>
      </c>
      <c r="D104" s="69">
        <f>COUNTIF('1 - SUPER Open'!D:D,'Dělené umístění'!B104)</f>
        <v>0</v>
      </c>
      <c r="E104" s="69">
        <f>COUNTIF('2 - Open'!$D:$D,'Dělené umístění'!$B104)</f>
        <v>0</v>
      </c>
      <c r="F104" s="69">
        <f>COUNTIF('4 - Racer Cruiser'!$D:$D,'Dělené umístění'!$B104)</f>
        <v>0</v>
      </c>
      <c r="G104" s="69">
        <f>COUNTIF('5 - Cruiser lehký'!$D:$D,'Dělené umístění'!$B104)</f>
        <v>0</v>
      </c>
      <c r="H104" s="69">
        <f>COUNTIF('6 - Cruiser střední'!$D:$D,'Dělené umístění'!$B104)</f>
        <v>0</v>
      </c>
      <c r="I104" s="69">
        <f>COUNTIF('7 - Cruiser těžký'!$D:$D,'Dělené umístění'!$B104)</f>
        <v>0</v>
      </c>
    </row>
    <row r="105" spans="2:9" x14ac:dyDescent="0.2">
      <c r="B105" s="69">
        <v>103</v>
      </c>
      <c r="C105" s="69">
        <f>COUNTIF('Celkové pořadí'!$F:$F,'Dělené umístění'!$B105)</f>
        <v>1</v>
      </c>
      <c r="D105" s="69">
        <f>COUNTIF('1 - SUPER Open'!D:D,'Dělené umístění'!B105)</f>
        <v>0</v>
      </c>
      <c r="E105" s="69">
        <f>COUNTIF('2 - Open'!$D:$D,'Dělené umístění'!$B105)</f>
        <v>0</v>
      </c>
      <c r="F105" s="69">
        <f>COUNTIF('4 - Racer Cruiser'!$D:$D,'Dělené umístění'!$B105)</f>
        <v>0</v>
      </c>
      <c r="G105" s="69">
        <f>COUNTIF('5 - Cruiser lehký'!$D:$D,'Dělené umístění'!$B105)</f>
        <v>0</v>
      </c>
      <c r="H105" s="69">
        <f>COUNTIF('6 - Cruiser střední'!$D:$D,'Dělené umístění'!$B105)</f>
        <v>0</v>
      </c>
      <c r="I105" s="69">
        <f>COUNTIF('7 - Cruiser těžký'!$D:$D,'Dělené umístění'!$B105)</f>
        <v>0</v>
      </c>
    </row>
    <row r="106" spans="2:9" x14ac:dyDescent="0.2">
      <c r="B106" s="69">
        <v>104</v>
      </c>
      <c r="C106" s="69">
        <f>COUNTIF('Celkové pořadí'!$F:$F,'Dělené umístění'!$B106)</f>
        <v>0</v>
      </c>
      <c r="D106" s="69">
        <f>COUNTIF('1 - SUPER Open'!D:D,'Dělené umístění'!B106)</f>
        <v>0</v>
      </c>
      <c r="E106" s="69">
        <f>COUNTIF('2 - Open'!$D:$D,'Dělené umístění'!$B106)</f>
        <v>0</v>
      </c>
      <c r="F106" s="69">
        <f>COUNTIF('4 - Racer Cruiser'!$D:$D,'Dělené umístění'!$B106)</f>
        <v>0</v>
      </c>
      <c r="G106" s="69">
        <f>COUNTIF('5 - Cruiser lehký'!$D:$D,'Dělené umístění'!$B106)</f>
        <v>0</v>
      </c>
      <c r="H106" s="69">
        <f>COUNTIF('6 - Cruiser střední'!$D:$D,'Dělené umístění'!$B106)</f>
        <v>0</v>
      </c>
      <c r="I106" s="69">
        <f>COUNTIF('7 - Cruiser těžký'!$D:$D,'Dělené umístění'!$B106)</f>
        <v>0</v>
      </c>
    </row>
    <row r="107" spans="2:9" x14ac:dyDescent="0.2">
      <c r="B107" s="69">
        <v>105</v>
      </c>
      <c r="C107" s="69">
        <f>COUNTIF('Celkové pořadí'!$F:$F,'Dělené umístění'!$B107)</f>
        <v>0</v>
      </c>
      <c r="D107" s="69">
        <f>COUNTIF('1 - SUPER Open'!D:D,'Dělené umístění'!B107)</f>
        <v>0</v>
      </c>
      <c r="E107" s="69">
        <f>COUNTIF('2 - Open'!$D:$D,'Dělené umístění'!$B107)</f>
        <v>0</v>
      </c>
      <c r="F107" s="69">
        <f>COUNTIF('4 - Racer Cruiser'!$D:$D,'Dělené umístění'!$B107)</f>
        <v>0</v>
      </c>
      <c r="G107" s="69">
        <f>COUNTIF('5 - Cruiser lehký'!$D:$D,'Dělené umístění'!$B107)</f>
        <v>0</v>
      </c>
      <c r="H107" s="69">
        <f>COUNTIF('6 - Cruiser střední'!$D:$D,'Dělené umístění'!$B107)</f>
        <v>0</v>
      </c>
      <c r="I107" s="69">
        <f>COUNTIF('7 - Cruiser těžký'!$D:$D,'Dělené umístění'!$B107)</f>
        <v>0</v>
      </c>
    </row>
    <row r="108" spans="2:9" x14ac:dyDescent="0.2">
      <c r="B108" s="69">
        <v>106</v>
      </c>
      <c r="C108" s="69">
        <f>COUNTIF('Celkové pořadí'!$F:$F,'Dělené umístění'!$B108)</f>
        <v>1</v>
      </c>
      <c r="D108" s="69">
        <f>COUNTIF('1 - SUPER Open'!D:D,'Dělené umístění'!B108)</f>
        <v>0</v>
      </c>
      <c r="E108" s="69">
        <f>COUNTIF('2 - Open'!$D:$D,'Dělené umístění'!$B108)</f>
        <v>0</v>
      </c>
      <c r="F108" s="69">
        <f>COUNTIF('4 - Racer Cruiser'!$D:$D,'Dělené umístění'!$B108)</f>
        <v>0</v>
      </c>
      <c r="G108" s="69">
        <f>COUNTIF('5 - Cruiser lehký'!$D:$D,'Dělené umístění'!$B108)</f>
        <v>0</v>
      </c>
      <c r="H108" s="69">
        <f>COUNTIF('6 - Cruiser střední'!$D:$D,'Dělené umístění'!$B108)</f>
        <v>0</v>
      </c>
      <c r="I108" s="69">
        <f>COUNTIF('7 - Cruiser těžký'!$D:$D,'Dělené umístění'!$B108)</f>
        <v>0</v>
      </c>
    </row>
    <row r="109" spans="2:9" x14ac:dyDescent="0.2">
      <c r="B109" s="69">
        <v>107</v>
      </c>
      <c r="C109" s="69">
        <f>COUNTIF('Celkové pořadí'!$F:$F,'Dělené umístění'!$B109)</f>
        <v>0</v>
      </c>
      <c r="D109" s="69">
        <f>COUNTIF('1 - SUPER Open'!D:D,'Dělené umístění'!B109)</f>
        <v>0</v>
      </c>
      <c r="E109" s="69">
        <f>COUNTIF('2 - Open'!$D:$D,'Dělené umístění'!$B109)</f>
        <v>0</v>
      </c>
      <c r="F109" s="69">
        <f>COUNTIF('4 - Racer Cruiser'!$D:$D,'Dělené umístění'!$B109)</f>
        <v>0</v>
      </c>
      <c r="G109" s="69">
        <f>COUNTIF('5 - Cruiser lehký'!$D:$D,'Dělené umístění'!$B109)</f>
        <v>0</v>
      </c>
      <c r="H109" s="69">
        <f>COUNTIF('6 - Cruiser střední'!$D:$D,'Dělené umístění'!$B109)</f>
        <v>0</v>
      </c>
      <c r="I109" s="69">
        <f>COUNTIF('7 - Cruiser těžký'!$D:$D,'Dělené umístění'!$B109)</f>
        <v>0</v>
      </c>
    </row>
    <row r="110" spans="2:9" x14ac:dyDescent="0.2">
      <c r="B110" s="69">
        <v>108</v>
      </c>
      <c r="C110" s="69">
        <f>COUNTIF('Celkové pořadí'!$F:$F,'Dělené umístění'!$B110)</f>
        <v>0</v>
      </c>
      <c r="D110" s="69">
        <f>COUNTIF('1 - SUPER Open'!D:D,'Dělené umístění'!B110)</f>
        <v>0</v>
      </c>
      <c r="E110" s="69">
        <f>COUNTIF('2 - Open'!$D:$D,'Dělené umístění'!$B110)</f>
        <v>0</v>
      </c>
      <c r="F110" s="69">
        <f>COUNTIF('4 - Racer Cruiser'!$D:$D,'Dělené umístění'!$B110)</f>
        <v>0</v>
      </c>
      <c r="G110" s="69">
        <f>COUNTIF('5 - Cruiser lehký'!$D:$D,'Dělené umístění'!$B110)</f>
        <v>0</v>
      </c>
      <c r="H110" s="69">
        <f>COUNTIF('6 - Cruiser střední'!$D:$D,'Dělené umístění'!$B110)</f>
        <v>0</v>
      </c>
      <c r="I110" s="69">
        <f>COUNTIF('7 - Cruiser těžký'!$D:$D,'Dělené umístění'!$B110)</f>
        <v>0</v>
      </c>
    </row>
    <row r="111" spans="2:9" x14ac:dyDescent="0.2">
      <c r="B111" s="69">
        <v>109</v>
      </c>
      <c r="C111" s="69">
        <f>COUNTIF('Celkové pořadí'!$F:$F,'Dělené umístění'!$B111)</f>
        <v>0</v>
      </c>
      <c r="D111" s="69">
        <f>COUNTIF('1 - SUPER Open'!D:D,'Dělené umístění'!B111)</f>
        <v>0</v>
      </c>
      <c r="E111" s="69">
        <f>COUNTIF('2 - Open'!$D:$D,'Dělené umístění'!$B111)</f>
        <v>0</v>
      </c>
      <c r="F111" s="69">
        <f>COUNTIF('4 - Racer Cruiser'!$D:$D,'Dělené umístění'!$B111)</f>
        <v>0</v>
      </c>
      <c r="G111" s="69">
        <f>COUNTIF('5 - Cruiser lehký'!$D:$D,'Dělené umístění'!$B111)</f>
        <v>0</v>
      </c>
      <c r="H111" s="69">
        <f>COUNTIF('6 - Cruiser střední'!$D:$D,'Dělené umístění'!$B111)</f>
        <v>0</v>
      </c>
      <c r="I111" s="69">
        <f>COUNTIF('7 - Cruiser těžký'!$D:$D,'Dělené umístění'!$B111)</f>
        <v>0</v>
      </c>
    </row>
    <row r="112" spans="2:9" x14ac:dyDescent="0.2">
      <c r="B112" s="69">
        <v>110</v>
      </c>
      <c r="C112" s="69">
        <f>COUNTIF('Celkové pořadí'!$F:$F,'Dělené umístění'!$B112)</f>
        <v>0</v>
      </c>
      <c r="D112" s="69">
        <f>COUNTIF('1 - SUPER Open'!D:D,'Dělené umístění'!B112)</f>
        <v>0</v>
      </c>
      <c r="E112" s="69">
        <f>COUNTIF('2 - Open'!$D:$D,'Dělené umístění'!$B112)</f>
        <v>0</v>
      </c>
      <c r="F112" s="69">
        <f>COUNTIF('4 - Racer Cruiser'!$D:$D,'Dělené umístění'!$B112)</f>
        <v>0</v>
      </c>
      <c r="G112" s="69">
        <f>COUNTIF('5 - Cruiser lehký'!$D:$D,'Dělené umístění'!$B112)</f>
        <v>0</v>
      </c>
      <c r="H112" s="69">
        <f>COUNTIF('6 - Cruiser střední'!$D:$D,'Dělené umístění'!$B112)</f>
        <v>0</v>
      </c>
      <c r="I112" s="69">
        <f>COUNTIF('7 - Cruiser těžký'!$D:$D,'Dělené umístění'!$B112)</f>
        <v>0</v>
      </c>
    </row>
    <row r="113" spans="2:9" x14ac:dyDescent="0.2">
      <c r="B113" s="69">
        <v>111</v>
      </c>
      <c r="C113" s="69">
        <f>COUNTIF('Celkové pořadí'!$F:$F,'Dělené umístění'!$B113)</f>
        <v>0</v>
      </c>
      <c r="D113" s="69">
        <f>COUNTIF('1 - SUPER Open'!D:D,'Dělené umístění'!B113)</f>
        <v>0</v>
      </c>
      <c r="E113" s="69">
        <f>COUNTIF('2 - Open'!$D:$D,'Dělené umístění'!$B113)</f>
        <v>0</v>
      </c>
      <c r="F113" s="69">
        <f>COUNTIF('4 - Racer Cruiser'!$D:$D,'Dělené umístění'!$B113)</f>
        <v>0</v>
      </c>
      <c r="G113" s="69">
        <f>COUNTIF('5 - Cruiser lehký'!$D:$D,'Dělené umístění'!$B113)</f>
        <v>0</v>
      </c>
      <c r="H113" s="69">
        <f>COUNTIF('6 - Cruiser střední'!$D:$D,'Dělené umístění'!$B113)</f>
        <v>0</v>
      </c>
      <c r="I113" s="69">
        <f>COUNTIF('7 - Cruiser těžký'!$D:$D,'Dělené umístění'!$B113)</f>
        <v>0</v>
      </c>
    </row>
    <row r="114" spans="2:9" x14ac:dyDescent="0.2">
      <c r="B114" s="69">
        <v>112</v>
      </c>
      <c r="C114" s="69">
        <f>COUNTIF('Celkové pořadí'!$F:$F,'Dělené umístění'!$B114)</f>
        <v>0</v>
      </c>
      <c r="D114" s="69">
        <f>COUNTIF('1 - SUPER Open'!D:D,'Dělené umístění'!B114)</f>
        <v>0</v>
      </c>
      <c r="E114" s="69">
        <f>COUNTIF('2 - Open'!$D:$D,'Dělené umístění'!$B114)</f>
        <v>0</v>
      </c>
      <c r="F114" s="69">
        <f>COUNTIF('4 - Racer Cruiser'!$D:$D,'Dělené umístění'!$B114)</f>
        <v>0</v>
      </c>
      <c r="G114" s="69">
        <f>COUNTIF('5 - Cruiser lehký'!$D:$D,'Dělené umístění'!$B114)</f>
        <v>0</v>
      </c>
      <c r="H114" s="69">
        <f>COUNTIF('6 - Cruiser střední'!$D:$D,'Dělené umístění'!$B114)</f>
        <v>0</v>
      </c>
      <c r="I114" s="69">
        <f>COUNTIF('7 - Cruiser těžký'!$D:$D,'Dělené umístění'!$B114)</f>
        <v>0</v>
      </c>
    </row>
    <row r="115" spans="2:9" x14ac:dyDescent="0.2">
      <c r="B115" s="69">
        <v>113</v>
      </c>
      <c r="C115" s="69">
        <f>COUNTIF('Celkové pořadí'!$F:$F,'Dělené umístění'!$B115)</f>
        <v>0</v>
      </c>
      <c r="D115" s="69">
        <f>COUNTIF('1 - SUPER Open'!D:D,'Dělené umístění'!B115)</f>
        <v>0</v>
      </c>
      <c r="E115" s="69">
        <f>COUNTIF('2 - Open'!$D:$D,'Dělené umístění'!$B115)</f>
        <v>0</v>
      </c>
      <c r="F115" s="69">
        <f>COUNTIF('4 - Racer Cruiser'!$D:$D,'Dělené umístění'!$B115)</f>
        <v>0</v>
      </c>
      <c r="G115" s="69">
        <f>COUNTIF('5 - Cruiser lehký'!$D:$D,'Dělené umístění'!$B115)</f>
        <v>0</v>
      </c>
      <c r="H115" s="69">
        <f>COUNTIF('6 - Cruiser střední'!$D:$D,'Dělené umístění'!$B115)</f>
        <v>0</v>
      </c>
      <c r="I115" s="69">
        <f>COUNTIF('7 - Cruiser těžký'!$D:$D,'Dělené umístění'!$B115)</f>
        <v>0</v>
      </c>
    </row>
    <row r="116" spans="2:9" x14ac:dyDescent="0.2">
      <c r="B116" s="69">
        <v>114</v>
      </c>
      <c r="C116" s="69">
        <f>COUNTIF('Celkové pořadí'!$F:$F,'Dělené umístění'!$B116)</f>
        <v>0</v>
      </c>
      <c r="D116" s="69">
        <f>COUNTIF('1 - SUPER Open'!D:D,'Dělené umístění'!B116)</f>
        <v>0</v>
      </c>
      <c r="E116" s="69">
        <f>COUNTIF('2 - Open'!$D:$D,'Dělené umístění'!$B116)</f>
        <v>0</v>
      </c>
      <c r="F116" s="69">
        <f>COUNTIF('4 - Racer Cruiser'!$D:$D,'Dělené umístění'!$B116)</f>
        <v>0</v>
      </c>
      <c r="G116" s="69">
        <f>COUNTIF('5 - Cruiser lehký'!$D:$D,'Dělené umístění'!$B116)</f>
        <v>0</v>
      </c>
      <c r="H116" s="69">
        <f>COUNTIF('6 - Cruiser střední'!$D:$D,'Dělené umístění'!$B116)</f>
        <v>0</v>
      </c>
      <c r="I116" s="69">
        <f>COUNTIF('7 - Cruiser těžký'!$D:$D,'Dělené umístění'!$B116)</f>
        <v>0</v>
      </c>
    </row>
    <row r="117" spans="2:9" x14ac:dyDescent="0.2">
      <c r="B117" s="69">
        <v>115</v>
      </c>
      <c r="C117" s="69">
        <f>COUNTIF('Celkové pořadí'!$F:$F,'Dělené umístění'!$B117)</f>
        <v>0</v>
      </c>
      <c r="D117" s="69">
        <f>COUNTIF('1 - SUPER Open'!D:D,'Dělené umístění'!B117)</f>
        <v>0</v>
      </c>
      <c r="E117" s="69">
        <f>COUNTIF('2 - Open'!$D:$D,'Dělené umístění'!$B117)</f>
        <v>0</v>
      </c>
      <c r="F117" s="69">
        <f>COUNTIF('4 - Racer Cruiser'!$D:$D,'Dělené umístění'!$B117)</f>
        <v>0</v>
      </c>
      <c r="G117" s="69">
        <f>COUNTIF('5 - Cruiser lehký'!$D:$D,'Dělené umístění'!$B117)</f>
        <v>0</v>
      </c>
      <c r="H117" s="69">
        <f>COUNTIF('6 - Cruiser střední'!$D:$D,'Dělené umístění'!$B117)</f>
        <v>0</v>
      </c>
      <c r="I117" s="69">
        <f>COUNTIF('7 - Cruiser těžký'!$D:$D,'Dělené umístění'!$B117)</f>
        <v>0</v>
      </c>
    </row>
    <row r="118" spans="2:9" x14ac:dyDescent="0.2">
      <c r="B118" s="69">
        <v>116</v>
      </c>
      <c r="C118" s="69">
        <f>COUNTIF('Celkové pořadí'!$F:$F,'Dělené umístění'!$B118)</f>
        <v>0</v>
      </c>
      <c r="D118" s="69">
        <f>COUNTIF('1 - SUPER Open'!D:D,'Dělené umístění'!B118)</f>
        <v>0</v>
      </c>
      <c r="E118" s="69">
        <f>COUNTIF('2 - Open'!$D:$D,'Dělené umístění'!$B118)</f>
        <v>0</v>
      </c>
      <c r="F118" s="69">
        <f>COUNTIF('4 - Racer Cruiser'!$D:$D,'Dělené umístění'!$B118)</f>
        <v>0</v>
      </c>
      <c r="G118" s="69">
        <f>COUNTIF('5 - Cruiser lehký'!$D:$D,'Dělené umístění'!$B118)</f>
        <v>0</v>
      </c>
      <c r="H118" s="69">
        <f>COUNTIF('6 - Cruiser střední'!$D:$D,'Dělené umístění'!$B118)</f>
        <v>0</v>
      </c>
      <c r="I118" s="69">
        <f>COUNTIF('7 - Cruiser těžký'!$D:$D,'Dělené umístění'!$B118)</f>
        <v>0</v>
      </c>
    </row>
    <row r="119" spans="2:9" x14ac:dyDescent="0.2">
      <c r="B119" s="69">
        <v>117</v>
      </c>
      <c r="C119" s="69">
        <f>COUNTIF('Celkové pořadí'!$F:$F,'Dělené umístění'!$B119)</f>
        <v>0</v>
      </c>
      <c r="D119" s="69">
        <f>COUNTIF('1 - SUPER Open'!D:D,'Dělené umístění'!B119)</f>
        <v>0</v>
      </c>
      <c r="E119" s="69">
        <f>COUNTIF('2 - Open'!$D:$D,'Dělené umístění'!$B119)</f>
        <v>0</v>
      </c>
      <c r="F119" s="69">
        <f>COUNTIF('4 - Racer Cruiser'!$D:$D,'Dělené umístění'!$B119)</f>
        <v>0</v>
      </c>
      <c r="G119" s="69">
        <f>COUNTIF('5 - Cruiser lehký'!$D:$D,'Dělené umístění'!$B119)</f>
        <v>0</v>
      </c>
      <c r="H119" s="69">
        <f>COUNTIF('6 - Cruiser střední'!$D:$D,'Dělené umístění'!$B119)</f>
        <v>0</v>
      </c>
      <c r="I119" s="69">
        <f>COUNTIF('7 - Cruiser těžký'!$D:$D,'Dělené umístění'!$B119)</f>
        <v>0</v>
      </c>
    </row>
    <row r="120" spans="2:9" x14ac:dyDescent="0.2">
      <c r="B120" s="69">
        <v>118</v>
      </c>
      <c r="C120" s="69">
        <f>COUNTIF('Celkové pořadí'!$F:$F,'Dělené umístění'!$B120)</f>
        <v>0</v>
      </c>
      <c r="D120" s="69">
        <f>COUNTIF('1 - SUPER Open'!D:D,'Dělené umístění'!B120)</f>
        <v>0</v>
      </c>
      <c r="E120" s="69">
        <f>COUNTIF('2 - Open'!$D:$D,'Dělené umístění'!$B120)</f>
        <v>0</v>
      </c>
      <c r="F120" s="69">
        <f>COUNTIF('4 - Racer Cruiser'!$D:$D,'Dělené umístění'!$B120)</f>
        <v>0</v>
      </c>
      <c r="G120" s="69">
        <f>COUNTIF('5 - Cruiser lehký'!$D:$D,'Dělené umístění'!$B120)</f>
        <v>0</v>
      </c>
      <c r="H120" s="69">
        <f>COUNTIF('6 - Cruiser střední'!$D:$D,'Dělené umístění'!$B120)</f>
        <v>0</v>
      </c>
      <c r="I120" s="69">
        <f>COUNTIF('7 - Cruiser těžký'!$D:$D,'Dělené umístění'!$B120)</f>
        <v>0</v>
      </c>
    </row>
    <row r="121" spans="2:9" x14ac:dyDescent="0.2">
      <c r="B121" s="69">
        <v>119</v>
      </c>
      <c r="C121" s="69">
        <f>COUNTIF('Celkové pořadí'!$F:$F,'Dělené umístění'!$B121)</f>
        <v>0</v>
      </c>
      <c r="D121" s="69">
        <f>COUNTIF('1 - SUPER Open'!D:D,'Dělené umístění'!B121)</f>
        <v>0</v>
      </c>
      <c r="E121" s="69">
        <f>COUNTIF('2 - Open'!$D:$D,'Dělené umístění'!$B121)</f>
        <v>0</v>
      </c>
      <c r="F121" s="69">
        <f>COUNTIF('4 - Racer Cruiser'!$D:$D,'Dělené umístění'!$B121)</f>
        <v>0</v>
      </c>
      <c r="G121" s="69">
        <f>COUNTIF('5 - Cruiser lehký'!$D:$D,'Dělené umístění'!$B121)</f>
        <v>0</v>
      </c>
      <c r="H121" s="69">
        <f>COUNTIF('6 - Cruiser střední'!$D:$D,'Dělené umístění'!$B121)</f>
        <v>0</v>
      </c>
      <c r="I121" s="69">
        <f>COUNTIF('7 - Cruiser těžký'!$D:$D,'Dělené umístění'!$B121)</f>
        <v>0</v>
      </c>
    </row>
    <row r="122" spans="2:9" x14ac:dyDescent="0.2">
      <c r="B122" s="69">
        <v>120</v>
      </c>
      <c r="C122" s="69">
        <f>COUNTIF('Celkové pořadí'!$F:$F,'Dělené umístění'!$B122)</f>
        <v>0</v>
      </c>
      <c r="D122" s="69">
        <f>COUNTIF('1 - SUPER Open'!D:D,'Dělené umístění'!B122)</f>
        <v>0</v>
      </c>
      <c r="E122" s="69">
        <f>COUNTIF('2 - Open'!$D:$D,'Dělené umístění'!$B122)</f>
        <v>0</v>
      </c>
      <c r="F122" s="69">
        <f>COUNTIF('4 - Racer Cruiser'!$D:$D,'Dělené umístění'!$B122)</f>
        <v>0</v>
      </c>
      <c r="G122" s="69">
        <f>COUNTIF('5 - Cruiser lehký'!$D:$D,'Dělené umístění'!$B122)</f>
        <v>0</v>
      </c>
      <c r="H122" s="69">
        <f>COUNTIF('6 - Cruiser střední'!$D:$D,'Dělené umístění'!$B122)</f>
        <v>0</v>
      </c>
      <c r="I122" s="69">
        <f>COUNTIF('7 - Cruiser těžký'!$D:$D,'Dělené umístění'!$B122)</f>
        <v>0</v>
      </c>
    </row>
    <row r="123" spans="2:9" x14ac:dyDescent="0.2">
      <c r="B123" s="69">
        <v>121</v>
      </c>
      <c r="C123" s="69">
        <f>COUNTIF('Celkové pořadí'!$F:$F,'Dělené umístění'!$B123)</f>
        <v>0</v>
      </c>
      <c r="D123" s="69">
        <f>COUNTIF('1 - SUPER Open'!D:D,'Dělené umístění'!B123)</f>
        <v>0</v>
      </c>
      <c r="E123" s="69">
        <f>COUNTIF('2 - Open'!$D:$D,'Dělené umístění'!$B123)</f>
        <v>0</v>
      </c>
      <c r="F123" s="69">
        <f>COUNTIF('4 - Racer Cruiser'!$D:$D,'Dělené umístění'!$B123)</f>
        <v>0</v>
      </c>
      <c r="G123" s="69">
        <f>COUNTIF('5 - Cruiser lehký'!$D:$D,'Dělené umístění'!$B123)</f>
        <v>0</v>
      </c>
      <c r="H123" s="69">
        <f>COUNTIF('6 - Cruiser střední'!$D:$D,'Dělené umístění'!$B123)</f>
        <v>0</v>
      </c>
      <c r="I123" s="69">
        <f>COUNTIF('7 - Cruiser těžký'!$D:$D,'Dělené umístění'!$B123)</f>
        <v>0</v>
      </c>
    </row>
    <row r="124" spans="2:9" x14ac:dyDescent="0.2">
      <c r="B124" s="69">
        <v>122</v>
      </c>
      <c r="C124" s="69">
        <f>COUNTIF('Celkové pořadí'!$F:$F,'Dělené umístění'!$B124)</f>
        <v>0</v>
      </c>
      <c r="D124" s="69">
        <f>COUNTIF('1 - SUPER Open'!D:D,'Dělené umístění'!B124)</f>
        <v>0</v>
      </c>
      <c r="E124" s="69">
        <f>COUNTIF('2 - Open'!$D:$D,'Dělené umístění'!$B124)</f>
        <v>0</v>
      </c>
      <c r="F124" s="69">
        <f>COUNTIF('4 - Racer Cruiser'!$D:$D,'Dělené umístění'!$B124)</f>
        <v>0</v>
      </c>
      <c r="G124" s="69">
        <f>COUNTIF('5 - Cruiser lehký'!$D:$D,'Dělené umístění'!$B124)</f>
        <v>0</v>
      </c>
      <c r="H124" s="69">
        <f>COUNTIF('6 - Cruiser střední'!$D:$D,'Dělené umístění'!$B124)</f>
        <v>0</v>
      </c>
      <c r="I124" s="69">
        <f>COUNTIF('7 - Cruiser těžký'!$D:$D,'Dělené umístění'!$B124)</f>
        <v>0</v>
      </c>
    </row>
    <row r="125" spans="2:9" x14ac:dyDescent="0.2">
      <c r="B125" s="69">
        <v>123</v>
      </c>
      <c r="C125" s="69">
        <f>COUNTIF('Celkové pořadí'!$F:$F,'Dělené umístění'!$B125)</f>
        <v>0</v>
      </c>
      <c r="D125" s="69">
        <f>COUNTIF('1 - SUPER Open'!D:D,'Dělené umístění'!B125)</f>
        <v>0</v>
      </c>
      <c r="E125" s="69">
        <f>COUNTIF('2 - Open'!$D:$D,'Dělené umístění'!$B125)</f>
        <v>0</v>
      </c>
      <c r="F125" s="69">
        <f>COUNTIF('4 - Racer Cruiser'!$D:$D,'Dělené umístění'!$B125)</f>
        <v>0</v>
      </c>
      <c r="G125" s="69">
        <f>COUNTIF('5 - Cruiser lehký'!$D:$D,'Dělené umístění'!$B125)</f>
        <v>0</v>
      </c>
      <c r="H125" s="69">
        <f>COUNTIF('6 - Cruiser střední'!$D:$D,'Dělené umístění'!$B125)</f>
        <v>0</v>
      </c>
      <c r="I125" s="69">
        <f>COUNTIF('7 - Cruiser těžký'!$D:$D,'Dělené umístění'!$B125)</f>
        <v>0</v>
      </c>
    </row>
    <row r="126" spans="2:9" x14ac:dyDescent="0.2">
      <c r="B126" s="69">
        <v>124</v>
      </c>
      <c r="C126" s="69">
        <f>COUNTIF('Celkové pořadí'!$F:$F,'Dělené umístění'!$B126)</f>
        <v>0</v>
      </c>
      <c r="D126" s="69">
        <f>COUNTIF('1 - SUPER Open'!D:D,'Dělené umístění'!B126)</f>
        <v>0</v>
      </c>
      <c r="E126" s="69">
        <f>COUNTIF('2 - Open'!$D:$D,'Dělené umístění'!$B126)</f>
        <v>0</v>
      </c>
      <c r="F126" s="69">
        <f>COUNTIF('4 - Racer Cruiser'!$D:$D,'Dělené umístění'!$B126)</f>
        <v>0</v>
      </c>
      <c r="G126" s="69">
        <f>COUNTIF('5 - Cruiser lehký'!$D:$D,'Dělené umístění'!$B126)</f>
        <v>0</v>
      </c>
      <c r="H126" s="69">
        <f>COUNTIF('6 - Cruiser střední'!$D:$D,'Dělené umístění'!$B126)</f>
        <v>0</v>
      </c>
      <c r="I126" s="69">
        <f>COUNTIF('7 - Cruiser těžký'!$D:$D,'Dělené umístění'!$B126)</f>
        <v>0</v>
      </c>
    </row>
    <row r="127" spans="2:9" x14ac:dyDescent="0.2">
      <c r="B127" s="69">
        <v>125</v>
      </c>
      <c r="C127" s="69">
        <f>COUNTIF('Celkové pořadí'!$F:$F,'Dělené umístění'!$B127)</f>
        <v>0</v>
      </c>
      <c r="D127" s="69">
        <f>COUNTIF('1 - SUPER Open'!D:D,'Dělené umístění'!B127)</f>
        <v>0</v>
      </c>
      <c r="E127" s="69">
        <f>COUNTIF('2 - Open'!$D:$D,'Dělené umístění'!$B127)</f>
        <v>0</v>
      </c>
      <c r="F127" s="69">
        <f>COUNTIF('4 - Racer Cruiser'!$D:$D,'Dělené umístění'!$B127)</f>
        <v>0</v>
      </c>
      <c r="G127" s="69">
        <f>COUNTIF('5 - Cruiser lehký'!$D:$D,'Dělené umístění'!$B127)</f>
        <v>0</v>
      </c>
      <c r="H127" s="69">
        <f>COUNTIF('6 - Cruiser střední'!$D:$D,'Dělené umístění'!$B127)</f>
        <v>0</v>
      </c>
      <c r="I127" s="69">
        <f>COUNTIF('7 - Cruiser těžký'!$D:$D,'Dělené umístění'!$B127)</f>
        <v>0</v>
      </c>
    </row>
    <row r="128" spans="2:9" x14ac:dyDescent="0.2">
      <c r="B128" s="69">
        <v>126</v>
      </c>
      <c r="C128" s="69">
        <f>COUNTIF('Celkové pořadí'!$F:$F,'Dělené umístění'!$B128)</f>
        <v>0</v>
      </c>
      <c r="D128" s="69">
        <f>COUNTIF('1 - SUPER Open'!D:D,'Dělené umístění'!B128)</f>
        <v>0</v>
      </c>
      <c r="E128" s="69">
        <f>COUNTIF('2 - Open'!$D:$D,'Dělené umístění'!$B128)</f>
        <v>0</v>
      </c>
      <c r="F128" s="69">
        <f>COUNTIF('4 - Racer Cruiser'!$D:$D,'Dělené umístění'!$B128)</f>
        <v>0</v>
      </c>
      <c r="G128" s="69">
        <f>COUNTIF('5 - Cruiser lehký'!$D:$D,'Dělené umístění'!$B128)</f>
        <v>0</v>
      </c>
      <c r="H128" s="69">
        <f>COUNTIF('6 - Cruiser střední'!$D:$D,'Dělené umístění'!$B128)</f>
        <v>0</v>
      </c>
      <c r="I128" s="69">
        <f>COUNTIF('7 - Cruiser těžký'!$D:$D,'Dělené umístění'!$B128)</f>
        <v>0</v>
      </c>
    </row>
    <row r="129" spans="2:9" x14ac:dyDescent="0.2">
      <c r="B129" s="69">
        <v>127</v>
      </c>
      <c r="C129" s="69">
        <f>COUNTIF('Celkové pořadí'!$F:$F,'Dělené umístění'!$B129)</f>
        <v>0</v>
      </c>
      <c r="D129" s="69">
        <f>COUNTIF('1 - SUPER Open'!D:D,'Dělené umístění'!B129)</f>
        <v>0</v>
      </c>
      <c r="E129" s="69">
        <f>COUNTIF('2 - Open'!$D:$D,'Dělené umístění'!$B129)</f>
        <v>0</v>
      </c>
      <c r="F129" s="69">
        <f>COUNTIF('4 - Racer Cruiser'!$D:$D,'Dělené umístění'!$B129)</f>
        <v>0</v>
      </c>
      <c r="G129" s="69">
        <f>COUNTIF('5 - Cruiser lehký'!$D:$D,'Dělené umístění'!$B129)</f>
        <v>0</v>
      </c>
      <c r="H129" s="69">
        <f>COUNTIF('6 - Cruiser střední'!$D:$D,'Dělené umístění'!$B129)</f>
        <v>0</v>
      </c>
      <c r="I129" s="69">
        <f>COUNTIF('7 - Cruiser těžký'!$D:$D,'Dělené umístění'!$B129)</f>
        <v>0</v>
      </c>
    </row>
    <row r="130" spans="2:9" x14ac:dyDescent="0.2">
      <c r="B130" s="69">
        <v>128</v>
      </c>
      <c r="C130" s="69">
        <f>COUNTIF('Celkové pořadí'!$F:$F,'Dělené umístění'!$B130)</f>
        <v>0</v>
      </c>
      <c r="D130" s="69">
        <f>COUNTIF('1 - SUPER Open'!D:D,'Dělené umístění'!B130)</f>
        <v>0</v>
      </c>
      <c r="E130" s="69">
        <f>COUNTIF('2 - Open'!$D:$D,'Dělené umístění'!$B130)</f>
        <v>0</v>
      </c>
      <c r="F130" s="69">
        <f>COUNTIF('4 - Racer Cruiser'!$D:$D,'Dělené umístění'!$B130)</f>
        <v>0</v>
      </c>
      <c r="G130" s="69">
        <f>COUNTIF('5 - Cruiser lehký'!$D:$D,'Dělené umístění'!$B130)</f>
        <v>0</v>
      </c>
      <c r="H130" s="69">
        <f>COUNTIF('6 - Cruiser střední'!$D:$D,'Dělené umístění'!$B130)</f>
        <v>0</v>
      </c>
      <c r="I130" s="69">
        <f>COUNTIF('7 - Cruiser těžký'!$D:$D,'Dělené umístění'!$B130)</f>
        <v>0</v>
      </c>
    </row>
    <row r="131" spans="2:9" x14ac:dyDescent="0.2">
      <c r="B131" s="69">
        <v>129</v>
      </c>
      <c r="C131" s="69">
        <f>COUNTIF('Celkové pořadí'!$F:$F,'Dělené umístění'!$B131)</f>
        <v>0</v>
      </c>
      <c r="D131" s="69">
        <f>COUNTIF('1 - SUPER Open'!D:D,'Dělené umístění'!B131)</f>
        <v>0</v>
      </c>
      <c r="E131" s="69">
        <f>COUNTIF('2 - Open'!$D:$D,'Dělené umístění'!$B131)</f>
        <v>0</v>
      </c>
      <c r="F131" s="69">
        <f>COUNTIF('4 - Racer Cruiser'!$D:$D,'Dělené umístění'!$B131)</f>
        <v>0</v>
      </c>
      <c r="G131" s="69">
        <f>COUNTIF('5 - Cruiser lehký'!$D:$D,'Dělené umístění'!$B131)</f>
        <v>0</v>
      </c>
      <c r="H131" s="69">
        <f>COUNTIF('6 - Cruiser střední'!$D:$D,'Dělené umístění'!$B131)</f>
        <v>0</v>
      </c>
      <c r="I131" s="69">
        <f>COUNTIF('7 - Cruiser těžký'!$D:$D,'Dělené umístění'!$B131)</f>
        <v>0</v>
      </c>
    </row>
    <row r="132" spans="2:9" x14ac:dyDescent="0.2">
      <c r="B132" s="69">
        <v>130</v>
      </c>
      <c r="C132" s="69">
        <f>COUNTIF('Celkové pořadí'!$F:$F,'Dělené umístění'!$B132)</f>
        <v>0</v>
      </c>
      <c r="D132" s="69">
        <f>COUNTIF('1 - SUPER Open'!D:D,'Dělené umístění'!B132)</f>
        <v>0</v>
      </c>
      <c r="E132" s="69">
        <f>COUNTIF('2 - Open'!$D:$D,'Dělené umístění'!$B132)</f>
        <v>0</v>
      </c>
      <c r="F132" s="69">
        <f>COUNTIF('4 - Racer Cruiser'!$D:$D,'Dělené umístění'!$B132)</f>
        <v>0</v>
      </c>
      <c r="G132" s="69">
        <f>COUNTIF('5 - Cruiser lehký'!$D:$D,'Dělené umístění'!$B132)</f>
        <v>0</v>
      </c>
      <c r="H132" s="69">
        <f>COUNTIF('6 - Cruiser střední'!$D:$D,'Dělené umístění'!$B132)</f>
        <v>0</v>
      </c>
      <c r="I132" s="69">
        <f>COUNTIF('7 - Cruiser těžký'!$D:$D,'Dělené umístění'!$B132)</f>
        <v>0</v>
      </c>
    </row>
    <row r="133" spans="2:9" x14ac:dyDescent="0.2">
      <c r="B133" s="69">
        <v>131</v>
      </c>
      <c r="C133" s="69">
        <f>COUNTIF('Celkové pořadí'!$F:$F,'Dělené umístění'!$B133)</f>
        <v>0</v>
      </c>
      <c r="D133" s="69">
        <f>COUNTIF('1 - SUPER Open'!D:D,'Dělené umístění'!B133)</f>
        <v>0</v>
      </c>
      <c r="E133" s="69">
        <f>COUNTIF('2 - Open'!$D:$D,'Dělené umístění'!$B133)</f>
        <v>0</v>
      </c>
      <c r="F133" s="69">
        <f>COUNTIF('4 - Racer Cruiser'!$D:$D,'Dělené umístění'!$B133)</f>
        <v>0</v>
      </c>
      <c r="G133" s="69">
        <f>COUNTIF('5 - Cruiser lehký'!$D:$D,'Dělené umístění'!$B133)</f>
        <v>0</v>
      </c>
      <c r="H133" s="69">
        <f>COUNTIF('6 - Cruiser střední'!$D:$D,'Dělené umístění'!$B133)</f>
        <v>0</v>
      </c>
      <c r="I133" s="69">
        <f>COUNTIF('7 - Cruiser těžký'!$D:$D,'Dělené umístění'!$B133)</f>
        <v>0</v>
      </c>
    </row>
    <row r="134" spans="2:9" x14ac:dyDescent="0.2">
      <c r="B134" s="69">
        <v>132</v>
      </c>
      <c r="C134" s="69">
        <f>COUNTIF('Celkové pořadí'!$F:$F,'Dělené umístění'!$B134)</f>
        <v>0</v>
      </c>
      <c r="D134" s="69">
        <f>COUNTIF('1 - SUPER Open'!D:D,'Dělené umístění'!B134)</f>
        <v>0</v>
      </c>
      <c r="E134" s="69">
        <f>COUNTIF('2 - Open'!$D:$D,'Dělené umístění'!$B134)</f>
        <v>0</v>
      </c>
      <c r="F134" s="69">
        <f>COUNTIF('4 - Racer Cruiser'!$D:$D,'Dělené umístění'!$B134)</f>
        <v>0</v>
      </c>
      <c r="G134" s="69">
        <f>COUNTIF('5 - Cruiser lehký'!$D:$D,'Dělené umístění'!$B134)</f>
        <v>0</v>
      </c>
      <c r="H134" s="69">
        <f>COUNTIF('6 - Cruiser střední'!$D:$D,'Dělené umístění'!$B134)</f>
        <v>0</v>
      </c>
      <c r="I134" s="69">
        <f>COUNTIF('7 - Cruiser těžký'!$D:$D,'Dělené umístění'!$B134)</f>
        <v>0</v>
      </c>
    </row>
    <row r="135" spans="2:9" x14ac:dyDescent="0.2">
      <c r="B135" s="69">
        <v>133</v>
      </c>
      <c r="C135" s="69">
        <f>COUNTIF('Celkové pořadí'!$F:$F,'Dělené umístění'!$B135)</f>
        <v>0</v>
      </c>
      <c r="D135" s="69">
        <f>COUNTIF('1 - SUPER Open'!D:D,'Dělené umístění'!B135)</f>
        <v>0</v>
      </c>
      <c r="E135" s="69">
        <f>COUNTIF('2 - Open'!$D:$D,'Dělené umístění'!$B135)</f>
        <v>0</v>
      </c>
      <c r="F135" s="69">
        <f>COUNTIF('4 - Racer Cruiser'!$D:$D,'Dělené umístění'!$B135)</f>
        <v>0</v>
      </c>
      <c r="G135" s="69">
        <f>COUNTIF('5 - Cruiser lehký'!$D:$D,'Dělené umístění'!$B135)</f>
        <v>0</v>
      </c>
      <c r="H135" s="69">
        <f>COUNTIF('6 - Cruiser střední'!$D:$D,'Dělené umístění'!$B135)</f>
        <v>0</v>
      </c>
      <c r="I135" s="69">
        <f>COUNTIF('7 - Cruiser těžký'!$D:$D,'Dělené umístění'!$B135)</f>
        <v>0</v>
      </c>
    </row>
    <row r="136" spans="2:9" x14ac:dyDescent="0.2">
      <c r="B136" s="69">
        <v>134</v>
      </c>
      <c r="C136" s="69">
        <f>COUNTIF('Celkové pořadí'!$F:$F,'Dělené umístění'!$B136)</f>
        <v>0</v>
      </c>
      <c r="D136" s="69">
        <f>COUNTIF('1 - SUPER Open'!D:D,'Dělené umístění'!B136)</f>
        <v>0</v>
      </c>
      <c r="E136" s="69">
        <f>COUNTIF('2 - Open'!$D:$D,'Dělené umístění'!$B136)</f>
        <v>0</v>
      </c>
      <c r="F136" s="69">
        <f>COUNTIF('4 - Racer Cruiser'!$D:$D,'Dělené umístění'!$B136)</f>
        <v>0</v>
      </c>
      <c r="G136" s="69">
        <f>COUNTIF('5 - Cruiser lehký'!$D:$D,'Dělené umístění'!$B136)</f>
        <v>0</v>
      </c>
      <c r="H136" s="69">
        <f>COUNTIF('6 - Cruiser střední'!$D:$D,'Dělené umístění'!$B136)</f>
        <v>0</v>
      </c>
      <c r="I136" s="69">
        <f>COUNTIF('7 - Cruiser těžký'!$D:$D,'Dělené umístění'!$B136)</f>
        <v>0</v>
      </c>
    </row>
    <row r="137" spans="2:9" x14ac:dyDescent="0.2">
      <c r="B137" s="69">
        <v>135</v>
      </c>
      <c r="C137" s="69">
        <f>COUNTIF('Celkové pořadí'!$F:$F,'Dělené umístění'!$B137)</f>
        <v>0</v>
      </c>
      <c r="D137" s="69">
        <f>COUNTIF('1 - SUPER Open'!D:D,'Dělené umístění'!B137)</f>
        <v>0</v>
      </c>
      <c r="E137" s="69">
        <f>COUNTIF('2 - Open'!$D:$D,'Dělené umístění'!$B137)</f>
        <v>0</v>
      </c>
      <c r="F137" s="69">
        <f>COUNTIF('4 - Racer Cruiser'!$D:$D,'Dělené umístění'!$B137)</f>
        <v>0</v>
      </c>
      <c r="G137" s="69">
        <f>COUNTIF('5 - Cruiser lehký'!$D:$D,'Dělené umístění'!$B137)</f>
        <v>0</v>
      </c>
      <c r="H137" s="69">
        <f>COUNTIF('6 - Cruiser střední'!$D:$D,'Dělené umístění'!$B137)</f>
        <v>0</v>
      </c>
      <c r="I137" s="69">
        <f>COUNTIF('7 - Cruiser těžký'!$D:$D,'Dělené umístění'!$B137)</f>
        <v>0</v>
      </c>
    </row>
    <row r="138" spans="2:9" x14ac:dyDescent="0.2">
      <c r="B138" s="69">
        <v>136</v>
      </c>
      <c r="C138" s="69">
        <f>COUNTIF('Celkové pořadí'!$F:$F,'Dělené umístění'!$B138)</f>
        <v>1</v>
      </c>
      <c r="D138" s="69">
        <f>COUNTIF('1 - SUPER Open'!D:D,'Dělené umístění'!B138)</f>
        <v>0</v>
      </c>
      <c r="E138" s="69">
        <f>COUNTIF('2 - Open'!$D:$D,'Dělené umístění'!$B138)</f>
        <v>0</v>
      </c>
      <c r="F138" s="69">
        <f>COUNTIF('4 - Racer Cruiser'!$D:$D,'Dělené umístění'!$B138)</f>
        <v>0</v>
      </c>
      <c r="G138" s="69">
        <f>COUNTIF('5 - Cruiser lehký'!$D:$D,'Dělené umístění'!$B138)</f>
        <v>0</v>
      </c>
      <c r="H138" s="69">
        <f>COUNTIF('6 - Cruiser střední'!$D:$D,'Dělené umístění'!$B138)</f>
        <v>0</v>
      </c>
      <c r="I138" s="69">
        <f>COUNTIF('7 - Cruiser těžký'!$D:$D,'Dělené umístění'!$B138)</f>
        <v>0</v>
      </c>
    </row>
    <row r="139" spans="2:9" x14ac:dyDescent="0.2">
      <c r="B139" s="69">
        <v>137</v>
      </c>
      <c r="C139" s="69">
        <f>COUNTIF('Celkové pořadí'!$F:$F,'Dělené umístění'!$B139)</f>
        <v>0</v>
      </c>
      <c r="D139" s="69">
        <f>COUNTIF('1 - SUPER Open'!D:D,'Dělené umístění'!B139)</f>
        <v>0</v>
      </c>
      <c r="E139" s="69">
        <f>COUNTIF('2 - Open'!$D:$D,'Dělené umístění'!$B139)</f>
        <v>0</v>
      </c>
      <c r="F139" s="69">
        <f>COUNTIF('4 - Racer Cruiser'!$D:$D,'Dělené umístění'!$B139)</f>
        <v>0</v>
      </c>
      <c r="G139" s="69">
        <f>COUNTIF('5 - Cruiser lehký'!$D:$D,'Dělené umístění'!$B139)</f>
        <v>0</v>
      </c>
      <c r="H139" s="69">
        <f>COUNTIF('6 - Cruiser střední'!$D:$D,'Dělené umístění'!$B139)</f>
        <v>0</v>
      </c>
      <c r="I139" s="69">
        <f>COUNTIF('7 - Cruiser těžký'!$D:$D,'Dělené umístění'!$B139)</f>
        <v>0</v>
      </c>
    </row>
    <row r="140" spans="2:9" x14ac:dyDescent="0.2">
      <c r="B140" s="69">
        <v>138</v>
      </c>
      <c r="C140" s="69">
        <f>COUNTIF('Celkové pořadí'!$F:$F,'Dělené umístění'!$B140)</f>
        <v>0</v>
      </c>
      <c r="D140" s="69">
        <f>COUNTIF('1 - SUPER Open'!D:D,'Dělené umístění'!B140)</f>
        <v>0</v>
      </c>
      <c r="E140" s="69">
        <f>COUNTIF('2 - Open'!$D:$D,'Dělené umístění'!$B140)</f>
        <v>0</v>
      </c>
      <c r="F140" s="69">
        <f>COUNTIF('4 - Racer Cruiser'!$D:$D,'Dělené umístění'!$B140)</f>
        <v>0</v>
      </c>
      <c r="G140" s="69">
        <f>COUNTIF('5 - Cruiser lehký'!$D:$D,'Dělené umístění'!$B140)</f>
        <v>0</v>
      </c>
      <c r="H140" s="69">
        <f>COUNTIF('6 - Cruiser střední'!$D:$D,'Dělené umístění'!$B140)</f>
        <v>0</v>
      </c>
      <c r="I140" s="69">
        <f>COUNTIF('7 - Cruiser těžký'!$D:$D,'Dělené umístění'!$B140)</f>
        <v>0</v>
      </c>
    </row>
    <row r="141" spans="2:9" x14ac:dyDescent="0.2">
      <c r="B141" s="69">
        <v>139</v>
      </c>
      <c r="C141" s="69">
        <f>COUNTIF('Celkové pořadí'!$F:$F,'Dělené umístění'!$B141)</f>
        <v>1</v>
      </c>
      <c r="D141" s="69">
        <f>COUNTIF('1 - SUPER Open'!D:D,'Dělené umístění'!B141)</f>
        <v>0</v>
      </c>
      <c r="E141" s="69">
        <f>COUNTIF('2 - Open'!$D:$D,'Dělené umístění'!$B141)</f>
        <v>0</v>
      </c>
      <c r="F141" s="69">
        <f>COUNTIF('4 - Racer Cruiser'!$D:$D,'Dělené umístění'!$B141)</f>
        <v>0</v>
      </c>
      <c r="G141" s="69">
        <f>COUNTIF('5 - Cruiser lehký'!$D:$D,'Dělené umístění'!$B141)</f>
        <v>0</v>
      </c>
      <c r="H141" s="69">
        <f>COUNTIF('6 - Cruiser střední'!$D:$D,'Dělené umístění'!$B141)</f>
        <v>0</v>
      </c>
      <c r="I141" s="69">
        <f>COUNTIF('7 - Cruiser těžký'!$D:$D,'Dělené umístění'!$B141)</f>
        <v>0</v>
      </c>
    </row>
    <row r="142" spans="2:9" x14ac:dyDescent="0.2">
      <c r="B142" s="69">
        <v>140</v>
      </c>
      <c r="C142" s="69">
        <f>COUNTIF('Celkové pořadí'!$F:$F,'Dělené umístění'!$B142)</f>
        <v>0</v>
      </c>
      <c r="D142" s="69">
        <f>COUNTIF('1 - SUPER Open'!D:D,'Dělené umístění'!B142)</f>
        <v>0</v>
      </c>
      <c r="E142" s="69">
        <f>COUNTIF('2 - Open'!$D:$D,'Dělené umístění'!$B142)</f>
        <v>0</v>
      </c>
      <c r="F142" s="69">
        <f>COUNTIF('4 - Racer Cruiser'!$D:$D,'Dělené umístění'!$B142)</f>
        <v>0</v>
      </c>
      <c r="G142" s="69">
        <f>COUNTIF('5 - Cruiser lehký'!$D:$D,'Dělené umístění'!$B142)</f>
        <v>0</v>
      </c>
      <c r="H142" s="69">
        <f>COUNTIF('6 - Cruiser střední'!$D:$D,'Dělené umístění'!$B142)</f>
        <v>0</v>
      </c>
      <c r="I142" s="69">
        <f>COUNTIF('7 - Cruiser těžký'!$D:$D,'Dělené umístění'!$B142)</f>
        <v>0</v>
      </c>
    </row>
    <row r="143" spans="2:9" x14ac:dyDescent="0.2">
      <c r="B143" s="69">
        <v>141</v>
      </c>
      <c r="C143" s="69">
        <f>COUNTIF('Celkové pořadí'!$F:$F,'Dělené umístění'!$B143)</f>
        <v>0</v>
      </c>
      <c r="D143" s="69">
        <f>COUNTIF('1 - SUPER Open'!D:D,'Dělené umístění'!B143)</f>
        <v>0</v>
      </c>
      <c r="E143" s="69">
        <f>COUNTIF('2 - Open'!$D:$D,'Dělené umístění'!$B143)</f>
        <v>0</v>
      </c>
      <c r="F143" s="69">
        <f>COUNTIF('4 - Racer Cruiser'!$D:$D,'Dělené umístění'!$B143)</f>
        <v>0</v>
      </c>
      <c r="G143" s="69">
        <f>COUNTIF('5 - Cruiser lehký'!$D:$D,'Dělené umístění'!$B143)</f>
        <v>0</v>
      </c>
      <c r="H143" s="69">
        <f>COUNTIF('6 - Cruiser střední'!$D:$D,'Dělené umístění'!$B143)</f>
        <v>0</v>
      </c>
      <c r="I143" s="69">
        <f>COUNTIF('7 - Cruiser těžký'!$D:$D,'Dělené umístění'!$B143)</f>
        <v>0</v>
      </c>
    </row>
    <row r="144" spans="2:9" x14ac:dyDescent="0.2">
      <c r="B144" s="69">
        <v>142</v>
      </c>
      <c r="C144" s="69">
        <f>COUNTIF('Celkové pořadí'!$F:$F,'Dělené umístění'!$B144)</f>
        <v>0</v>
      </c>
      <c r="D144" s="69">
        <f>COUNTIF('1 - SUPER Open'!D:D,'Dělené umístění'!B144)</f>
        <v>0</v>
      </c>
      <c r="E144" s="69">
        <f>COUNTIF('2 - Open'!$D:$D,'Dělené umístění'!$B144)</f>
        <v>0</v>
      </c>
      <c r="F144" s="69">
        <f>COUNTIF('4 - Racer Cruiser'!$D:$D,'Dělené umístění'!$B144)</f>
        <v>0</v>
      </c>
      <c r="G144" s="69">
        <f>COUNTIF('5 - Cruiser lehký'!$D:$D,'Dělené umístění'!$B144)</f>
        <v>0</v>
      </c>
      <c r="H144" s="69">
        <f>COUNTIF('6 - Cruiser střední'!$D:$D,'Dělené umístění'!$B144)</f>
        <v>0</v>
      </c>
      <c r="I144" s="69">
        <f>COUNTIF('7 - Cruiser těžký'!$D:$D,'Dělené umístění'!$B144)</f>
        <v>0</v>
      </c>
    </row>
    <row r="145" spans="2:9" x14ac:dyDescent="0.2">
      <c r="B145" s="69">
        <v>143</v>
      </c>
      <c r="C145" s="69">
        <f>COUNTIF('Celkové pořadí'!$F:$F,'Dělené umístění'!$B145)</f>
        <v>0</v>
      </c>
      <c r="D145" s="69">
        <f>COUNTIF('1 - SUPER Open'!D:D,'Dělené umístění'!B145)</f>
        <v>0</v>
      </c>
      <c r="E145" s="69">
        <f>COUNTIF('2 - Open'!$D:$D,'Dělené umístění'!$B145)</f>
        <v>0</v>
      </c>
      <c r="F145" s="69">
        <f>COUNTIF('4 - Racer Cruiser'!$D:$D,'Dělené umístění'!$B145)</f>
        <v>0</v>
      </c>
      <c r="G145" s="69">
        <f>COUNTIF('5 - Cruiser lehký'!$D:$D,'Dělené umístění'!$B145)</f>
        <v>0</v>
      </c>
      <c r="H145" s="69">
        <f>COUNTIF('6 - Cruiser střední'!$D:$D,'Dělené umístění'!$B145)</f>
        <v>0</v>
      </c>
      <c r="I145" s="69">
        <f>COUNTIF('7 - Cruiser těžký'!$D:$D,'Dělené umístění'!$B145)</f>
        <v>0</v>
      </c>
    </row>
    <row r="146" spans="2:9" x14ac:dyDescent="0.2">
      <c r="B146" s="69">
        <v>144</v>
      </c>
      <c r="C146" s="69">
        <f>COUNTIF('Celkové pořadí'!$F:$F,'Dělené umístění'!$B146)</f>
        <v>1</v>
      </c>
      <c r="D146" s="69">
        <f>COUNTIF('1 - SUPER Open'!D:D,'Dělené umístění'!B146)</f>
        <v>0</v>
      </c>
      <c r="E146" s="69">
        <f>COUNTIF('2 - Open'!$D:$D,'Dělené umístění'!$B146)</f>
        <v>0</v>
      </c>
      <c r="F146" s="69">
        <f>COUNTIF('4 - Racer Cruiser'!$D:$D,'Dělené umístění'!$B146)</f>
        <v>0</v>
      </c>
      <c r="G146" s="69">
        <f>COUNTIF('5 - Cruiser lehký'!$D:$D,'Dělené umístění'!$B146)</f>
        <v>0</v>
      </c>
      <c r="H146" s="69">
        <f>COUNTIF('6 - Cruiser střední'!$D:$D,'Dělené umístění'!$B146)</f>
        <v>0</v>
      </c>
      <c r="I146" s="69">
        <f>COUNTIF('7 - Cruiser těžký'!$D:$D,'Dělené umístění'!$B146)</f>
        <v>0</v>
      </c>
    </row>
    <row r="147" spans="2:9" x14ac:dyDescent="0.2">
      <c r="B147" s="69">
        <v>145</v>
      </c>
      <c r="C147" s="69">
        <f>COUNTIF('Celkové pořadí'!$F:$F,'Dělené umístění'!$B147)</f>
        <v>0</v>
      </c>
      <c r="D147" s="69">
        <f>COUNTIF('1 - SUPER Open'!D:D,'Dělené umístění'!B147)</f>
        <v>0</v>
      </c>
      <c r="E147" s="69">
        <f>COUNTIF('2 - Open'!$D:$D,'Dělené umístění'!$B147)</f>
        <v>0</v>
      </c>
      <c r="F147" s="69">
        <f>COUNTIF('4 - Racer Cruiser'!$D:$D,'Dělené umístění'!$B147)</f>
        <v>0</v>
      </c>
      <c r="G147" s="69">
        <f>COUNTIF('5 - Cruiser lehký'!$D:$D,'Dělené umístění'!$B147)</f>
        <v>0</v>
      </c>
      <c r="H147" s="69">
        <f>COUNTIF('6 - Cruiser střední'!$D:$D,'Dělené umístění'!$B147)</f>
        <v>0</v>
      </c>
      <c r="I147" s="69">
        <f>COUNTIF('7 - Cruiser těžký'!$D:$D,'Dělené umístění'!$B147)</f>
        <v>0</v>
      </c>
    </row>
    <row r="148" spans="2:9" x14ac:dyDescent="0.2">
      <c r="B148" s="69">
        <v>146</v>
      </c>
      <c r="C148" s="69">
        <f>COUNTIF('Celkové pořadí'!$F:$F,'Dělené umístění'!$B148)</f>
        <v>2</v>
      </c>
      <c r="D148" s="69">
        <f>COUNTIF('1 - SUPER Open'!D:D,'Dělené umístění'!B148)</f>
        <v>0</v>
      </c>
      <c r="E148" s="69">
        <f>COUNTIF('2 - Open'!$D:$D,'Dělené umístění'!$B148)</f>
        <v>0</v>
      </c>
      <c r="F148" s="69">
        <f>COUNTIF('4 - Racer Cruiser'!$D:$D,'Dělené umístění'!$B148)</f>
        <v>0</v>
      </c>
      <c r="G148" s="69">
        <f>COUNTIF('5 - Cruiser lehký'!$D:$D,'Dělené umístění'!$B148)</f>
        <v>0</v>
      </c>
      <c r="H148" s="69">
        <f>COUNTIF('6 - Cruiser střední'!$D:$D,'Dělené umístění'!$B148)</f>
        <v>0</v>
      </c>
      <c r="I148" s="69">
        <f>COUNTIF('7 - Cruiser těžký'!$D:$D,'Dělené umístění'!$B148)</f>
        <v>0</v>
      </c>
    </row>
    <row r="149" spans="2:9" x14ac:dyDescent="0.2">
      <c r="B149" s="69">
        <v>147</v>
      </c>
      <c r="C149" s="69">
        <f>COUNTIF('Celkové pořadí'!$F:$F,'Dělené umístění'!$B149)</f>
        <v>0</v>
      </c>
      <c r="D149" s="69">
        <f>COUNTIF('1 - SUPER Open'!D:D,'Dělené umístění'!B149)</f>
        <v>0</v>
      </c>
      <c r="E149" s="69">
        <f>COUNTIF('2 - Open'!$D:$D,'Dělené umístění'!$B149)</f>
        <v>0</v>
      </c>
      <c r="F149" s="69">
        <f>COUNTIF('4 - Racer Cruiser'!$D:$D,'Dělené umístění'!$B149)</f>
        <v>0</v>
      </c>
      <c r="G149" s="69">
        <f>COUNTIF('5 - Cruiser lehký'!$D:$D,'Dělené umístění'!$B149)</f>
        <v>0</v>
      </c>
      <c r="H149" s="69">
        <f>COUNTIF('6 - Cruiser střední'!$D:$D,'Dělené umístění'!$B149)</f>
        <v>0</v>
      </c>
      <c r="I149" s="69">
        <f>COUNTIF('7 - Cruiser těžký'!$D:$D,'Dělené umístění'!$B149)</f>
        <v>0</v>
      </c>
    </row>
    <row r="150" spans="2:9" x14ac:dyDescent="0.2">
      <c r="B150" s="69">
        <v>148</v>
      </c>
      <c r="C150" s="69">
        <f>COUNTIF('Celkové pořadí'!$F:$F,'Dělené umístění'!$B150)</f>
        <v>0</v>
      </c>
      <c r="D150" s="69">
        <f>COUNTIF('1 - SUPER Open'!D:D,'Dělené umístění'!B150)</f>
        <v>0</v>
      </c>
      <c r="E150" s="69">
        <f>COUNTIF('2 - Open'!$D:$D,'Dělené umístění'!$B150)</f>
        <v>0</v>
      </c>
      <c r="F150" s="69">
        <f>COUNTIF('4 - Racer Cruiser'!$D:$D,'Dělené umístění'!$B150)</f>
        <v>0</v>
      </c>
      <c r="G150" s="69">
        <f>COUNTIF('5 - Cruiser lehký'!$D:$D,'Dělené umístění'!$B150)</f>
        <v>0</v>
      </c>
      <c r="H150" s="69">
        <f>COUNTIF('6 - Cruiser střední'!$D:$D,'Dělené umístění'!$B150)</f>
        <v>0</v>
      </c>
      <c r="I150" s="69">
        <f>COUNTIF('7 - Cruiser těžký'!$D:$D,'Dělené umístění'!$B150)</f>
        <v>0</v>
      </c>
    </row>
    <row r="151" spans="2:9" x14ac:dyDescent="0.2">
      <c r="B151" s="69">
        <v>149</v>
      </c>
      <c r="C151" s="69">
        <f>COUNTIF('Celkové pořadí'!$F:$F,'Dělené umístění'!$B151)</f>
        <v>0</v>
      </c>
      <c r="D151" s="69">
        <f>COUNTIF('1 - SUPER Open'!D:D,'Dělené umístění'!B151)</f>
        <v>0</v>
      </c>
      <c r="E151" s="69">
        <f>COUNTIF('2 - Open'!$D:$D,'Dělené umístění'!$B151)</f>
        <v>0</v>
      </c>
      <c r="F151" s="69">
        <f>COUNTIF('4 - Racer Cruiser'!$D:$D,'Dělené umístění'!$B151)</f>
        <v>0</v>
      </c>
      <c r="G151" s="69">
        <f>COUNTIF('5 - Cruiser lehký'!$D:$D,'Dělené umístění'!$B151)</f>
        <v>0</v>
      </c>
      <c r="H151" s="69">
        <f>COUNTIF('6 - Cruiser střední'!$D:$D,'Dělené umístění'!$B151)</f>
        <v>0</v>
      </c>
      <c r="I151" s="69">
        <f>COUNTIF('7 - Cruiser těžký'!$D:$D,'Dělené umístění'!$B151)</f>
        <v>0</v>
      </c>
    </row>
    <row r="152" spans="2:9" x14ac:dyDescent="0.2">
      <c r="B152" s="69">
        <v>150</v>
      </c>
      <c r="C152" s="69">
        <f>COUNTIF('Celkové pořadí'!$F:$F,'Dělené umístění'!$B152)</f>
        <v>0</v>
      </c>
      <c r="D152" s="69">
        <f>COUNTIF('1 - SUPER Open'!D:D,'Dělené umístění'!B152)</f>
        <v>0</v>
      </c>
      <c r="E152" s="69">
        <f>COUNTIF('2 - Open'!$D:$D,'Dělené umístění'!$B152)</f>
        <v>0</v>
      </c>
      <c r="F152" s="69">
        <f>COUNTIF('4 - Racer Cruiser'!$D:$D,'Dělené umístění'!$B152)</f>
        <v>0</v>
      </c>
      <c r="G152" s="69">
        <f>COUNTIF('5 - Cruiser lehký'!$D:$D,'Dělené umístění'!$B152)</f>
        <v>0</v>
      </c>
      <c r="H152" s="69">
        <f>COUNTIF('6 - Cruiser střední'!$D:$D,'Dělené umístění'!$B152)</f>
        <v>0</v>
      </c>
      <c r="I152" s="69">
        <f>COUNTIF('7 - Cruiser těžký'!$D:$D,'Dělené umístění'!$B152)</f>
        <v>0</v>
      </c>
    </row>
    <row r="153" spans="2:9" x14ac:dyDescent="0.2">
      <c r="B153" s="69">
        <v>151</v>
      </c>
      <c r="C153" s="69">
        <f>COUNTIF('Celkové pořadí'!$F:$F,'Dělené umístění'!$B153)</f>
        <v>0</v>
      </c>
      <c r="D153" s="69">
        <f>COUNTIF('1 - SUPER Open'!D:D,'Dělené umístění'!B153)</f>
        <v>0</v>
      </c>
      <c r="E153" s="69">
        <f>COUNTIF('2 - Open'!$D:$D,'Dělené umístění'!$B153)</f>
        <v>0</v>
      </c>
      <c r="F153" s="69">
        <f>COUNTIF('4 - Racer Cruiser'!$D:$D,'Dělené umístění'!$B153)</f>
        <v>0</v>
      </c>
      <c r="G153" s="69">
        <f>COUNTIF('5 - Cruiser lehký'!$D:$D,'Dělené umístění'!$B153)</f>
        <v>0</v>
      </c>
      <c r="H153" s="69">
        <f>COUNTIF('6 - Cruiser střední'!$D:$D,'Dělené umístění'!$B153)</f>
        <v>0</v>
      </c>
      <c r="I153" s="69">
        <f>COUNTIF('7 - Cruiser těžký'!$D:$D,'Dělené umístění'!$B153)</f>
        <v>0</v>
      </c>
    </row>
    <row r="154" spans="2:9" x14ac:dyDescent="0.2">
      <c r="B154" s="69">
        <v>152</v>
      </c>
      <c r="C154" s="69">
        <f>COUNTIF('Celkové pořadí'!$F:$F,'Dělené umístění'!$B154)</f>
        <v>0</v>
      </c>
      <c r="D154" s="69">
        <f>COUNTIF('1 - SUPER Open'!D:D,'Dělené umístění'!B154)</f>
        <v>0</v>
      </c>
      <c r="E154" s="69">
        <f>COUNTIF('2 - Open'!$D:$D,'Dělené umístění'!$B154)</f>
        <v>0</v>
      </c>
      <c r="F154" s="69">
        <f>COUNTIF('4 - Racer Cruiser'!$D:$D,'Dělené umístění'!$B154)</f>
        <v>0</v>
      </c>
      <c r="G154" s="69">
        <f>COUNTIF('5 - Cruiser lehký'!$D:$D,'Dělené umístění'!$B154)</f>
        <v>0</v>
      </c>
      <c r="H154" s="69">
        <f>COUNTIF('6 - Cruiser střední'!$D:$D,'Dělené umístění'!$B154)</f>
        <v>0</v>
      </c>
      <c r="I154" s="69">
        <f>COUNTIF('7 - Cruiser těžký'!$D:$D,'Dělené umístění'!$B154)</f>
        <v>0</v>
      </c>
    </row>
    <row r="155" spans="2:9" x14ac:dyDescent="0.2">
      <c r="B155" s="69">
        <v>153</v>
      </c>
      <c r="C155" s="69">
        <f>COUNTIF('Celkové pořadí'!$F:$F,'Dělené umístění'!$B155)</f>
        <v>0</v>
      </c>
      <c r="D155" s="69">
        <f>COUNTIF('1 - SUPER Open'!D:D,'Dělené umístění'!B155)</f>
        <v>0</v>
      </c>
      <c r="E155" s="69">
        <f>COUNTIF('2 - Open'!$D:$D,'Dělené umístění'!$B155)</f>
        <v>0</v>
      </c>
      <c r="F155" s="69">
        <f>COUNTIF('4 - Racer Cruiser'!$D:$D,'Dělené umístění'!$B155)</f>
        <v>0</v>
      </c>
      <c r="G155" s="69">
        <f>COUNTIF('5 - Cruiser lehký'!$D:$D,'Dělené umístění'!$B155)</f>
        <v>0</v>
      </c>
      <c r="H155" s="69">
        <f>COUNTIF('6 - Cruiser střední'!$D:$D,'Dělené umístění'!$B155)</f>
        <v>0</v>
      </c>
      <c r="I155" s="69">
        <f>COUNTIF('7 - Cruiser těžký'!$D:$D,'Dělené umístění'!$B155)</f>
        <v>0</v>
      </c>
    </row>
    <row r="156" spans="2:9" x14ac:dyDescent="0.2">
      <c r="B156" s="69">
        <v>154</v>
      </c>
      <c r="C156" s="69">
        <f>COUNTIF('Celkové pořadí'!$F:$F,'Dělené umístění'!$B156)</f>
        <v>0</v>
      </c>
      <c r="D156" s="69">
        <f>COUNTIF('1 - SUPER Open'!D:D,'Dělené umístění'!B156)</f>
        <v>0</v>
      </c>
      <c r="E156" s="69">
        <f>COUNTIF('2 - Open'!$D:$D,'Dělené umístění'!$B156)</f>
        <v>0</v>
      </c>
      <c r="F156" s="69">
        <f>COUNTIF('4 - Racer Cruiser'!$D:$D,'Dělené umístění'!$B156)</f>
        <v>0</v>
      </c>
      <c r="G156" s="69">
        <f>COUNTIF('5 - Cruiser lehký'!$D:$D,'Dělené umístění'!$B156)</f>
        <v>0</v>
      </c>
      <c r="H156" s="69">
        <f>COUNTIF('6 - Cruiser střední'!$D:$D,'Dělené umístění'!$B156)</f>
        <v>0</v>
      </c>
      <c r="I156" s="69">
        <f>COUNTIF('7 - Cruiser těžký'!$D:$D,'Dělené umístění'!$B156)</f>
        <v>0</v>
      </c>
    </row>
    <row r="157" spans="2:9" x14ac:dyDescent="0.2">
      <c r="B157" s="69">
        <v>155</v>
      </c>
      <c r="C157" s="69">
        <f>COUNTIF('Celkové pořadí'!$F:$F,'Dělené umístění'!$B157)</f>
        <v>0</v>
      </c>
      <c r="D157" s="69">
        <f>COUNTIF('1 - SUPER Open'!D:D,'Dělené umístění'!B157)</f>
        <v>0</v>
      </c>
      <c r="E157" s="69">
        <f>COUNTIF('2 - Open'!$D:$D,'Dělené umístění'!$B157)</f>
        <v>0</v>
      </c>
      <c r="F157" s="69">
        <f>COUNTIF('4 - Racer Cruiser'!$D:$D,'Dělené umístění'!$B157)</f>
        <v>0</v>
      </c>
      <c r="G157" s="69">
        <f>COUNTIF('5 - Cruiser lehký'!$D:$D,'Dělené umístění'!$B157)</f>
        <v>0</v>
      </c>
      <c r="H157" s="69">
        <f>COUNTIF('6 - Cruiser střední'!$D:$D,'Dělené umístění'!$B157)</f>
        <v>0</v>
      </c>
      <c r="I157" s="69">
        <f>COUNTIF('7 - Cruiser těžký'!$D:$D,'Dělené umístění'!$B157)</f>
        <v>0</v>
      </c>
    </row>
    <row r="158" spans="2:9" x14ac:dyDescent="0.2">
      <c r="B158" s="69">
        <v>156</v>
      </c>
      <c r="C158" s="69">
        <f>COUNTIF('Celkové pořadí'!$F:$F,'Dělené umístění'!$B158)</f>
        <v>0</v>
      </c>
      <c r="D158" s="69">
        <f>COUNTIF('1 - SUPER Open'!D:D,'Dělené umístění'!B158)</f>
        <v>0</v>
      </c>
      <c r="E158" s="69">
        <f>COUNTIF('2 - Open'!$D:$D,'Dělené umístění'!$B158)</f>
        <v>0</v>
      </c>
      <c r="F158" s="69">
        <f>COUNTIF('4 - Racer Cruiser'!$D:$D,'Dělené umístění'!$B158)</f>
        <v>0</v>
      </c>
      <c r="G158" s="69">
        <f>COUNTIF('5 - Cruiser lehký'!$D:$D,'Dělené umístění'!$B158)</f>
        <v>0</v>
      </c>
      <c r="H158" s="69">
        <f>COUNTIF('6 - Cruiser střední'!$D:$D,'Dělené umístění'!$B158)</f>
        <v>0</v>
      </c>
      <c r="I158" s="69">
        <f>COUNTIF('7 - Cruiser těžký'!$D:$D,'Dělené umístění'!$B158)</f>
        <v>0</v>
      </c>
    </row>
    <row r="159" spans="2:9" x14ac:dyDescent="0.2">
      <c r="B159" s="69">
        <v>157</v>
      </c>
      <c r="C159" s="69">
        <f>COUNTIF('Celkové pořadí'!$F:$F,'Dělené umístění'!$B159)</f>
        <v>0</v>
      </c>
      <c r="D159" s="69">
        <f>COUNTIF('1 - SUPER Open'!D:D,'Dělené umístění'!B159)</f>
        <v>0</v>
      </c>
      <c r="E159" s="69">
        <f>COUNTIF('2 - Open'!$D:$D,'Dělené umístění'!$B159)</f>
        <v>0</v>
      </c>
      <c r="F159" s="69">
        <f>COUNTIF('4 - Racer Cruiser'!$D:$D,'Dělené umístění'!$B159)</f>
        <v>0</v>
      </c>
      <c r="G159" s="69">
        <f>COUNTIF('5 - Cruiser lehký'!$D:$D,'Dělené umístění'!$B159)</f>
        <v>0</v>
      </c>
      <c r="H159" s="69">
        <f>COUNTIF('6 - Cruiser střední'!$D:$D,'Dělené umístění'!$B159)</f>
        <v>0</v>
      </c>
      <c r="I159" s="69">
        <f>COUNTIF('7 - Cruiser těžký'!$D:$D,'Dělené umístění'!$B159)</f>
        <v>0</v>
      </c>
    </row>
    <row r="160" spans="2:9" x14ac:dyDescent="0.2">
      <c r="B160" s="69">
        <v>158</v>
      </c>
      <c r="C160" s="69">
        <f>COUNTIF('Celkové pořadí'!$F:$F,'Dělené umístění'!$B160)</f>
        <v>0</v>
      </c>
      <c r="D160" s="69">
        <f>COUNTIF('1 - SUPER Open'!D:D,'Dělené umístění'!B160)</f>
        <v>0</v>
      </c>
      <c r="E160" s="69">
        <f>COUNTIF('2 - Open'!$D:$D,'Dělené umístění'!$B160)</f>
        <v>0</v>
      </c>
      <c r="F160" s="69">
        <f>COUNTIF('4 - Racer Cruiser'!$D:$D,'Dělené umístění'!$B160)</f>
        <v>0</v>
      </c>
      <c r="G160" s="69">
        <f>COUNTIF('5 - Cruiser lehký'!$D:$D,'Dělené umístění'!$B160)</f>
        <v>0</v>
      </c>
      <c r="H160" s="69">
        <f>COUNTIF('6 - Cruiser střední'!$D:$D,'Dělené umístění'!$B160)</f>
        <v>0</v>
      </c>
      <c r="I160" s="69">
        <f>COUNTIF('7 - Cruiser těžký'!$D:$D,'Dělené umístění'!$B160)</f>
        <v>0</v>
      </c>
    </row>
    <row r="161" spans="2:9" x14ac:dyDescent="0.2">
      <c r="B161" s="69">
        <v>159</v>
      </c>
      <c r="C161" s="69">
        <f>COUNTIF('Celkové pořadí'!$F:$F,'Dělené umístění'!$B161)</f>
        <v>0</v>
      </c>
      <c r="D161" s="69">
        <f>COUNTIF('1 - SUPER Open'!D:D,'Dělené umístění'!B161)</f>
        <v>0</v>
      </c>
      <c r="E161" s="69">
        <f>COUNTIF('2 - Open'!$D:$D,'Dělené umístění'!$B161)</f>
        <v>0</v>
      </c>
      <c r="F161" s="69">
        <f>COUNTIF('4 - Racer Cruiser'!$D:$D,'Dělené umístění'!$B161)</f>
        <v>0</v>
      </c>
      <c r="G161" s="69">
        <f>COUNTIF('5 - Cruiser lehký'!$D:$D,'Dělené umístění'!$B161)</f>
        <v>0</v>
      </c>
      <c r="H161" s="69">
        <f>COUNTIF('6 - Cruiser střední'!$D:$D,'Dělené umístění'!$B161)</f>
        <v>0</v>
      </c>
      <c r="I161" s="69">
        <f>COUNTIF('7 - Cruiser těžký'!$D:$D,'Dělené umístění'!$B161)</f>
        <v>0</v>
      </c>
    </row>
    <row r="162" spans="2:9" x14ac:dyDescent="0.2">
      <c r="B162" s="69">
        <v>160</v>
      </c>
      <c r="C162" s="69">
        <f>COUNTIF('Celkové pořadí'!$F:$F,'Dělené umístění'!$B162)</f>
        <v>0</v>
      </c>
      <c r="D162" s="69">
        <f>COUNTIF('1 - SUPER Open'!D:D,'Dělené umístění'!B162)</f>
        <v>0</v>
      </c>
      <c r="E162" s="69">
        <f>COUNTIF('2 - Open'!$D:$D,'Dělené umístění'!$B162)</f>
        <v>0</v>
      </c>
      <c r="F162" s="69">
        <f>COUNTIF('4 - Racer Cruiser'!$D:$D,'Dělené umístění'!$B162)</f>
        <v>0</v>
      </c>
      <c r="G162" s="69">
        <f>COUNTIF('5 - Cruiser lehký'!$D:$D,'Dělené umístění'!$B162)</f>
        <v>0</v>
      </c>
      <c r="H162" s="69">
        <f>COUNTIF('6 - Cruiser střední'!$D:$D,'Dělené umístění'!$B162)</f>
        <v>0</v>
      </c>
      <c r="I162" s="69">
        <f>COUNTIF('7 - Cruiser těžký'!$D:$D,'Dělené umístění'!$B162)</f>
        <v>0</v>
      </c>
    </row>
    <row r="163" spans="2:9" x14ac:dyDescent="0.2">
      <c r="B163" s="69">
        <v>161</v>
      </c>
      <c r="C163" s="69">
        <f>COUNTIF('Celkové pořadí'!$F:$F,'Dělené umístění'!$B163)</f>
        <v>1</v>
      </c>
      <c r="D163" s="69">
        <f>COUNTIF('1 - SUPER Open'!D:D,'Dělené umístění'!B163)</f>
        <v>0</v>
      </c>
      <c r="E163" s="69">
        <f>COUNTIF('2 - Open'!$D:$D,'Dělené umístění'!$B163)</f>
        <v>0</v>
      </c>
      <c r="F163" s="69">
        <f>COUNTIF('4 - Racer Cruiser'!$D:$D,'Dělené umístění'!$B163)</f>
        <v>0</v>
      </c>
      <c r="G163" s="69">
        <f>COUNTIF('5 - Cruiser lehký'!$D:$D,'Dělené umístění'!$B163)</f>
        <v>0</v>
      </c>
      <c r="H163" s="69">
        <f>COUNTIF('6 - Cruiser střední'!$D:$D,'Dělené umístění'!$B163)</f>
        <v>0</v>
      </c>
      <c r="I163" s="69">
        <f>COUNTIF('7 - Cruiser těžký'!$D:$D,'Dělené umístění'!$B163)</f>
        <v>0</v>
      </c>
    </row>
    <row r="164" spans="2:9" x14ac:dyDescent="0.2">
      <c r="B164" s="69">
        <v>162</v>
      </c>
      <c r="C164" s="69">
        <f>COUNTIF('Celkové pořadí'!$F:$F,'Dělené umístění'!$B164)</f>
        <v>0</v>
      </c>
      <c r="D164" s="69">
        <f>COUNTIF('1 - SUPER Open'!D:D,'Dělené umístění'!B164)</f>
        <v>0</v>
      </c>
      <c r="E164" s="69">
        <f>COUNTIF('2 - Open'!$D:$D,'Dělené umístění'!$B164)</f>
        <v>0</v>
      </c>
      <c r="F164" s="69">
        <f>COUNTIF('4 - Racer Cruiser'!$D:$D,'Dělené umístění'!$B164)</f>
        <v>0</v>
      </c>
      <c r="G164" s="69">
        <f>COUNTIF('5 - Cruiser lehký'!$D:$D,'Dělené umístění'!$B164)</f>
        <v>0</v>
      </c>
      <c r="H164" s="69">
        <f>COUNTIF('6 - Cruiser střední'!$D:$D,'Dělené umístění'!$B164)</f>
        <v>0</v>
      </c>
      <c r="I164" s="69">
        <f>COUNTIF('7 - Cruiser těžký'!$D:$D,'Dělené umístění'!$B164)</f>
        <v>0</v>
      </c>
    </row>
    <row r="165" spans="2:9" x14ac:dyDescent="0.2">
      <c r="B165" s="69">
        <v>163</v>
      </c>
      <c r="C165" s="69">
        <f>COUNTIF('Celkové pořadí'!$F:$F,'Dělené umístění'!$B165)</f>
        <v>0</v>
      </c>
      <c r="D165" s="69">
        <f>COUNTIF('1 - SUPER Open'!D:D,'Dělené umístění'!B165)</f>
        <v>0</v>
      </c>
      <c r="E165" s="69">
        <f>COUNTIF('2 - Open'!$D:$D,'Dělené umístění'!$B165)</f>
        <v>0</v>
      </c>
      <c r="F165" s="69">
        <f>COUNTIF('4 - Racer Cruiser'!$D:$D,'Dělené umístění'!$B165)</f>
        <v>0</v>
      </c>
      <c r="G165" s="69">
        <f>COUNTIF('5 - Cruiser lehký'!$D:$D,'Dělené umístění'!$B165)</f>
        <v>0</v>
      </c>
      <c r="H165" s="69">
        <f>COUNTIF('6 - Cruiser střední'!$D:$D,'Dělené umístění'!$B165)</f>
        <v>0</v>
      </c>
      <c r="I165" s="69">
        <f>COUNTIF('7 - Cruiser těžký'!$D:$D,'Dělené umístění'!$B165)</f>
        <v>0</v>
      </c>
    </row>
    <row r="166" spans="2:9" x14ac:dyDescent="0.2">
      <c r="B166" s="69">
        <v>164</v>
      </c>
      <c r="C166" s="69">
        <f>COUNTIF('Celkové pořadí'!$F:$F,'Dělené umístění'!$B166)</f>
        <v>0</v>
      </c>
      <c r="D166" s="69">
        <f>COUNTIF('1 - SUPER Open'!D:D,'Dělené umístění'!B166)</f>
        <v>0</v>
      </c>
      <c r="E166" s="69">
        <f>COUNTIF('2 - Open'!$D:$D,'Dělené umístění'!$B166)</f>
        <v>0</v>
      </c>
      <c r="F166" s="69">
        <f>COUNTIF('4 - Racer Cruiser'!$D:$D,'Dělené umístění'!$B166)</f>
        <v>0</v>
      </c>
      <c r="G166" s="69">
        <f>COUNTIF('5 - Cruiser lehký'!$D:$D,'Dělené umístění'!$B166)</f>
        <v>0</v>
      </c>
      <c r="H166" s="69">
        <f>COUNTIF('6 - Cruiser střední'!$D:$D,'Dělené umístění'!$B166)</f>
        <v>0</v>
      </c>
      <c r="I166" s="69">
        <f>COUNTIF('7 - Cruiser těžký'!$D:$D,'Dělené umístění'!$B166)</f>
        <v>0</v>
      </c>
    </row>
    <row r="167" spans="2:9" x14ac:dyDescent="0.2">
      <c r="B167" s="69">
        <v>165</v>
      </c>
      <c r="C167" s="69">
        <f>COUNTIF('Celkové pořadí'!$F:$F,'Dělené umístění'!$B167)</f>
        <v>0</v>
      </c>
      <c r="D167" s="69">
        <f>COUNTIF('1 - SUPER Open'!D:D,'Dělené umístění'!B167)</f>
        <v>0</v>
      </c>
      <c r="E167" s="69">
        <f>COUNTIF('2 - Open'!$D:$D,'Dělené umístění'!$B167)</f>
        <v>0</v>
      </c>
      <c r="F167" s="69">
        <f>COUNTIF('4 - Racer Cruiser'!$D:$D,'Dělené umístění'!$B167)</f>
        <v>0</v>
      </c>
      <c r="G167" s="69">
        <f>COUNTIF('5 - Cruiser lehký'!$D:$D,'Dělené umístění'!$B167)</f>
        <v>0</v>
      </c>
      <c r="H167" s="69">
        <f>COUNTIF('6 - Cruiser střední'!$D:$D,'Dělené umístění'!$B167)</f>
        <v>0</v>
      </c>
      <c r="I167" s="69">
        <f>COUNTIF('7 - Cruiser těžký'!$D:$D,'Dělené umístění'!$B167)</f>
        <v>0</v>
      </c>
    </row>
    <row r="168" spans="2:9" x14ac:dyDescent="0.2">
      <c r="B168" s="69">
        <v>166</v>
      </c>
      <c r="C168" s="69">
        <f>COUNTIF('Celkové pořadí'!$F:$F,'Dělené umístění'!$B168)</f>
        <v>0</v>
      </c>
      <c r="D168" s="69">
        <f>COUNTIF('1 - SUPER Open'!D:D,'Dělené umístění'!B168)</f>
        <v>0</v>
      </c>
      <c r="E168" s="69">
        <f>COUNTIF('2 - Open'!$D:$D,'Dělené umístění'!$B168)</f>
        <v>0</v>
      </c>
      <c r="F168" s="69">
        <f>COUNTIF('4 - Racer Cruiser'!$D:$D,'Dělené umístění'!$B168)</f>
        <v>0</v>
      </c>
      <c r="G168" s="69">
        <f>COUNTIF('5 - Cruiser lehký'!$D:$D,'Dělené umístění'!$B168)</f>
        <v>0</v>
      </c>
      <c r="H168" s="69">
        <f>COUNTIF('6 - Cruiser střední'!$D:$D,'Dělené umístění'!$B168)</f>
        <v>0</v>
      </c>
      <c r="I168" s="69">
        <f>COUNTIF('7 - Cruiser těžký'!$D:$D,'Dělené umístění'!$B168)</f>
        <v>0</v>
      </c>
    </row>
    <row r="169" spans="2:9" x14ac:dyDescent="0.2">
      <c r="B169" s="69">
        <v>167</v>
      </c>
      <c r="C169" s="69">
        <f>COUNTIF('Celkové pořadí'!$F:$F,'Dělené umístění'!$B169)</f>
        <v>0</v>
      </c>
      <c r="D169" s="69">
        <f>COUNTIF('1 - SUPER Open'!D:D,'Dělené umístění'!B169)</f>
        <v>0</v>
      </c>
      <c r="E169" s="69">
        <f>COUNTIF('2 - Open'!$D:$D,'Dělené umístění'!$B169)</f>
        <v>0</v>
      </c>
      <c r="F169" s="69">
        <f>COUNTIF('4 - Racer Cruiser'!$D:$D,'Dělené umístění'!$B169)</f>
        <v>0</v>
      </c>
      <c r="G169" s="69">
        <f>COUNTIF('5 - Cruiser lehký'!$D:$D,'Dělené umístění'!$B169)</f>
        <v>0</v>
      </c>
      <c r="H169" s="69">
        <f>COUNTIF('6 - Cruiser střední'!$D:$D,'Dělené umístění'!$B169)</f>
        <v>0</v>
      </c>
      <c r="I169" s="69">
        <f>COUNTIF('7 - Cruiser těžký'!$D:$D,'Dělené umístění'!$B169)</f>
        <v>0</v>
      </c>
    </row>
    <row r="170" spans="2:9" x14ac:dyDescent="0.2">
      <c r="B170" s="69">
        <v>168</v>
      </c>
      <c r="C170" s="69">
        <f>COUNTIF('Celkové pořadí'!$F:$F,'Dělené umístění'!$B170)</f>
        <v>0</v>
      </c>
      <c r="D170" s="69">
        <f>COUNTIF('1 - SUPER Open'!D:D,'Dělené umístění'!B170)</f>
        <v>0</v>
      </c>
      <c r="E170" s="69">
        <f>COUNTIF('2 - Open'!$D:$D,'Dělené umístění'!$B170)</f>
        <v>0</v>
      </c>
      <c r="F170" s="69">
        <f>COUNTIF('4 - Racer Cruiser'!$D:$D,'Dělené umístění'!$B170)</f>
        <v>0</v>
      </c>
      <c r="G170" s="69">
        <f>COUNTIF('5 - Cruiser lehký'!$D:$D,'Dělené umístění'!$B170)</f>
        <v>0</v>
      </c>
      <c r="H170" s="69">
        <f>COUNTIF('6 - Cruiser střední'!$D:$D,'Dělené umístění'!$B170)</f>
        <v>0</v>
      </c>
      <c r="I170" s="69">
        <f>COUNTIF('7 - Cruiser těžký'!$D:$D,'Dělené umístění'!$B170)</f>
        <v>0</v>
      </c>
    </row>
    <row r="171" spans="2:9" x14ac:dyDescent="0.2">
      <c r="B171" s="69">
        <v>169</v>
      </c>
      <c r="C171" s="69">
        <f>COUNTIF('Celkové pořadí'!$F:$F,'Dělené umístění'!$B171)</f>
        <v>0</v>
      </c>
      <c r="D171" s="69">
        <f>COUNTIF('1 - SUPER Open'!D:D,'Dělené umístění'!B171)</f>
        <v>0</v>
      </c>
      <c r="E171" s="69">
        <f>COUNTIF('2 - Open'!$D:$D,'Dělené umístění'!$B171)</f>
        <v>0</v>
      </c>
      <c r="F171" s="69">
        <f>COUNTIF('4 - Racer Cruiser'!$D:$D,'Dělené umístění'!$B171)</f>
        <v>0</v>
      </c>
      <c r="G171" s="69">
        <f>COUNTIF('5 - Cruiser lehký'!$D:$D,'Dělené umístění'!$B171)</f>
        <v>0</v>
      </c>
      <c r="H171" s="69">
        <f>COUNTIF('6 - Cruiser střední'!$D:$D,'Dělené umístění'!$B171)</f>
        <v>0</v>
      </c>
      <c r="I171" s="69">
        <f>COUNTIF('7 - Cruiser těžký'!$D:$D,'Dělené umístění'!$B171)</f>
        <v>0</v>
      </c>
    </row>
    <row r="172" spans="2:9" x14ac:dyDescent="0.2">
      <c r="B172" s="69">
        <v>170</v>
      </c>
      <c r="C172" s="69">
        <f>COUNTIF('Celkové pořadí'!$F:$F,'Dělené umístění'!$B172)</f>
        <v>0</v>
      </c>
      <c r="D172" s="69">
        <f>COUNTIF('1 - SUPER Open'!D:D,'Dělené umístění'!B172)</f>
        <v>0</v>
      </c>
      <c r="E172" s="69">
        <f>COUNTIF('2 - Open'!$D:$D,'Dělené umístění'!$B172)</f>
        <v>0</v>
      </c>
      <c r="F172" s="69">
        <f>COUNTIF('4 - Racer Cruiser'!$D:$D,'Dělené umístění'!$B172)</f>
        <v>0</v>
      </c>
      <c r="G172" s="69">
        <f>COUNTIF('5 - Cruiser lehký'!$D:$D,'Dělené umístění'!$B172)</f>
        <v>0</v>
      </c>
      <c r="H172" s="69">
        <f>COUNTIF('6 - Cruiser střední'!$D:$D,'Dělené umístění'!$B172)</f>
        <v>0</v>
      </c>
      <c r="I172" s="69">
        <f>COUNTIF('7 - Cruiser těžký'!$D:$D,'Dělené umístění'!$B172)</f>
        <v>0</v>
      </c>
    </row>
    <row r="173" spans="2:9" x14ac:dyDescent="0.2">
      <c r="B173" s="69">
        <v>171</v>
      </c>
      <c r="C173" s="69">
        <f>COUNTIF('Celkové pořadí'!$F:$F,'Dělené umístění'!$B173)</f>
        <v>0</v>
      </c>
      <c r="D173" s="69">
        <f>COUNTIF('1 - SUPER Open'!D:D,'Dělené umístění'!B173)</f>
        <v>0</v>
      </c>
      <c r="E173" s="69">
        <f>COUNTIF('2 - Open'!$D:$D,'Dělené umístění'!$B173)</f>
        <v>0</v>
      </c>
      <c r="F173" s="69">
        <f>COUNTIF('4 - Racer Cruiser'!$D:$D,'Dělené umístění'!$B173)</f>
        <v>0</v>
      </c>
      <c r="G173" s="69">
        <f>COUNTIF('5 - Cruiser lehký'!$D:$D,'Dělené umístění'!$B173)</f>
        <v>0</v>
      </c>
      <c r="H173" s="69">
        <f>COUNTIF('6 - Cruiser střední'!$D:$D,'Dělené umístění'!$B173)</f>
        <v>0</v>
      </c>
      <c r="I173" s="69">
        <f>COUNTIF('7 - Cruiser těžký'!$D:$D,'Dělené umístění'!$B173)</f>
        <v>0</v>
      </c>
    </row>
    <row r="174" spans="2:9" x14ac:dyDescent="0.2">
      <c r="B174" s="69">
        <v>172</v>
      </c>
      <c r="C174" s="69">
        <f>COUNTIF('Celkové pořadí'!$F:$F,'Dělené umístění'!$B174)</f>
        <v>0</v>
      </c>
      <c r="D174" s="69">
        <f>COUNTIF('1 - SUPER Open'!D:D,'Dělené umístění'!B174)</f>
        <v>0</v>
      </c>
      <c r="E174" s="69">
        <f>COUNTIF('2 - Open'!$D:$D,'Dělené umístění'!$B174)</f>
        <v>0</v>
      </c>
      <c r="F174" s="69">
        <f>COUNTIF('4 - Racer Cruiser'!$D:$D,'Dělené umístění'!$B174)</f>
        <v>0</v>
      </c>
      <c r="G174" s="69">
        <f>COUNTIF('5 - Cruiser lehký'!$D:$D,'Dělené umístění'!$B174)</f>
        <v>0</v>
      </c>
      <c r="H174" s="69">
        <f>COUNTIF('6 - Cruiser střední'!$D:$D,'Dělené umístění'!$B174)</f>
        <v>0</v>
      </c>
      <c r="I174" s="69">
        <f>COUNTIF('7 - Cruiser těžký'!$D:$D,'Dělené umístění'!$B174)</f>
        <v>0</v>
      </c>
    </row>
    <row r="175" spans="2:9" x14ac:dyDescent="0.2">
      <c r="B175" s="69">
        <v>173</v>
      </c>
      <c r="C175" s="69">
        <f>COUNTIF('Celkové pořadí'!$F:$F,'Dělené umístění'!$B175)</f>
        <v>0</v>
      </c>
      <c r="D175" s="69">
        <f>COUNTIF('1 - SUPER Open'!D:D,'Dělené umístění'!B175)</f>
        <v>0</v>
      </c>
      <c r="E175" s="69">
        <f>COUNTIF('2 - Open'!$D:$D,'Dělené umístění'!$B175)</f>
        <v>0</v>
      </c>
      <c r="F175" s="69">
        <f>COUNTIF('4 - Racer Cruiser'!$D:$D,'Dělené umístění'!$B175)</f>
        <v>0</v>
      </c>
      <c r="G175" s="69">
        <f>COUNTIF('5 - Cruiser lehký'!$D:$D,'Dělené umístění'!$B175)</f>
        <v>0</v>
      </c>
      <c r="H175" s="69">
        <f>COUNTIF('6 - Cruiser střední'!$D:$D,'Dělené umístění'!$B175)</f>
        <v>0</v>
      </c>
      <c r="I175" s="69">
        <f>COUNTIF('7 - Cruiser těžký'!$D:$D,'Dělené umístění'!$B175)</f>
        <v>0</v>
      </c>
    </row>
    <row r="176" spans="2:9" x14ac:dyDescent="0.2">
      <c r="B176" s="69">
        <v>174</v>
      </c>
      <c r="C176" s="69">
        <f>COUNTIF('Celkové pořadí'!$F:$F,'Dělené umístění'!$B176)</f>
        <v>0</v>
      </c>
      <c r="D176" s="69">
        <f>COUNTIF('1 - SUPER Open'!D:D,'Dělené umístění'!B176)</f>
        <v>0</v>
      </c>
      <c r="E176" s="69">
        <f>COUNTIF('2 - Open'!$D:$D,'Dělené umístění'!$B176)</f>
        <v>0</v>
      </c>
      <c r="F176" s="69">
        <f>COUNTIF('4 - Racer Cruiser'!$D:$D,'Dělené umístění'!$B176)</f>
        <v>0</v>
      </c>
      <c r="G176" s="69">
        <f>COUNTIF('5 - Cruiser lehký'!$D:$D,'Dělené umístění'!$B176)</f>
        <v>0</v>
      </c>
      <c r="H176" s="69">
        <f>COUNTIF('6 - Cruiser střední'!$D:$D,'Dělené umístění'!$B176)</f>
        <v>0</v>
      </c>
      <c r="I176" s="69">
        <f>COUNTIF('7 - Cruiser těžký'!$D:$D,'Dělené umístění'!$B176)</f>
        <v>0</v>
      </c>
    </row>
    <row r="177" spans="2:9" x14ac:dyDescent="0.2">
      <c r="B177" s="69">
        <v>175</v>
      </c>
      <c r="C177" s="69">
        <f>COUNTIF('Celkové pořadí'!$F:$F,'Dělené umístění'!$B177)</f>
        <v>0</v>
      </c>
      <c r="D177" s="69">
        <f>COUNTIF('1 - SUPER Open'!D:D,'Dělené umístění'!B177)</f>
        <v>0</v>
      </c>
      <c r="E177" s="69">
        <f>COUNTIF('2 - Open'!$D:$D,'Dělené umístění'!$B177)</f>
        <v>0</v>
      </c>
      <c r="F177" s="69">
        <f>COUNTIF('4 - Racer Cruiser'!$D:$D,'Dělené umístění'!$B177)</f>
        <v>0</v>
      </c>
      <c r="G177" s="69">
        <f>COUNTIF('5 - Cruiser lehký'!$D:$D,'Dělené umístění'!$B177)</f>
        <v>0</v>
      </c>
      <c r="H177" s="69">
        <f>COUNTIF('6 - Cruiser střední'!$D:$D,'Dělené umístění'!$B177)</f>
        <v>0</v>
      </c>
      <c r="I177" s="69">
        <f>COUNTIF('7 - Cruiser těžký'!$D:$D,'Dělené umístění'!$B177)</f>
        <v>0</v>
      </c>
    </row>
    <row r="178" spans="2:9" x14ac:dyDescent="0.2">
      <c r="B178" s="69">
        <v>176</v>
      </c>
      <c r="C178" s="69">
        <f>COUNTIF('Celkové pořadí'!$F:$F,'Dělené umístění'!$B178)</f>
        <v>0</v>
      </c>
      <c r="D178" s="69">
        <f>COUNTIF('1 - SUPER Open'!D:D,'Dělené umístění'!B178)</f>
        <v>0</v>
      </c>
      <c r="E178" s="69">
        <f>COUNTIF('2 - Open'!$D:$D,'Dělené umístění'!$B178)</f>
        <v>0</v>
      </c>
      <c r="F178" s="69">
        <f>COUNTIF('4 - Racer Cruiser'!$D:$D,'Dělené umístění'!$B178)</f>
        <v>0</v>
      </c>
      <c r="G178" s="69">
        <f>COUNTIF('5 - Cruiser lehký'!$D:$D,'Dělené umístění'!$B178)</f>
        <v>0</v>
      </c>
      <c r="H178" s="69">
        <f>COUNTIF('6 - Cruiser střední'!$D:$D,'Dělené umístění'!$B178)</f>
        <v>0</v>
      </c>
      <c r="I178" s="69">
        <f>COUNTIF('7 - Cruiser těžký'!$D:$D,'Dělené umístění'!$B178)</f>
        <v>0</v>
      </c>
    </row>
    <row r="179" spans="2:9" x14ac:dyDescent="0.2">
      <c r="B179" s="69">
        <v>177</v>
      </c>
      <c r="C179" s="69">
        <f>COUNTIF('Celkové pořadí'!$F:$F,'Dělené umístění'!$B179)</f>
        <v>0</v>
      </c>
      <c r="D179" s="69">
        <f>COUNTIF('1 - SUPER Open'!D:D,'Dělené umístění'!B179)</f>
        <v>0</v>
      </c>
      <c r="E179" s="69">
        <f>COUNTIF('2 - Open'!$D:$D,'Dělené umístění'!$B179)</f>
        <v>0</v>
      </c>
      <c r="F179" s="69">
        <f>COUNTIF('4 - Racer Cruiser'!$D:$D,'Dělené umístění'!$B179)</f>
        <v>0</v>
      </c>
      <c r="G179" s="69">
        <f>COUNTIF('5 - Cruiser lehký'!$D:$D,'Dělené umístění'!$B179)</f>
        <v>0</v>
      </c>
      <c r="H179" s="69">
        <f>COUNTIF('6 - Cruiser střední'!$D:$D,'Dělené umístění'!$B179)</f>
        <v>0</v>
      </c>
      <c r="I179" s="69">
        <f>COUNTIF('7 - Cruiser těžký'!$D:$D,'Dělené umístění'!$B179)</f>
        <v>0</v>
      </c>
    </row>
    <row r="180" spans="2:9" x14ac:dyDescent="0.2">
      <c r="B180" s="69">
        <v>178</v>
      </c>
      <c r="C180" s="69">
        <f>COUNTIF('Celkové pořadí'!$F:$F,'Dělené umístění'!$B180)</f>
        <v>0</v>
      </c>
      <c r="D180" s="69">
        <f>COUNTIF('1 - SUPER Open'!D:D,'Dělené umístění'!B180)</f>
        <v>0</v>
      </c>
      <c r="E180" s="69">
        <f>COUNTIF('2 - Open'!$D:$D,'Dělené umístění'!$B180)</f>
        <v>0</v>
      </c>
      <c r="F180" s="69">
        <f>COUNTIF('4 - Racer Cruiser'!$D:$D,'Dělené umístění'!$B180)</f>
        <v>0</v>
      </c>
      <c r="G180" s="69">
        <f>COUNTIF('5 - Cruiser lehký'!$D:$D,'Dělené umístění'!$B180)</f>
        <v>0</v>
      </c>
      <c r="H180" s="69">
        <f>COUNTIF('6 - Cruiser střední'!$D:$D,'Dělené umístění'!$B180)</f>
        <v>0</v>
      </c>
      <c r="I180" s="69">
        <f>COUNTIF('7 - Cruiser těžký'!$D:$D,'Dělené umístění'!$B180)</f>
        <v>0</v>
      </c>
    </row>
    <row r="181" spans="2:9" x14ac:dyDescent="0.2">
      <c r="B181" s="69">
        <v>179</v>
      </c>
      <c r="C181" s="69">
        <f>COUNTIF('Celkové pořadí'!$F:$F,'Dělené umístění'!$B181)</f>
        <v>0</v>
      </c>
      <c r="D181" s="69">
        <f>COUNTIF('1 - SUPER Open'!D:D,'Dělené umístění'!B181)</f>
        <v>0</v>
      </c>
      <c r="E181" s="69">
        <f>COUNTIF('2 - Open'!$D:$D,'Dělené umístění'!$B181)</f>
        <v>0</v>
      </c>
      <c r="F181" s="69">
        <f>COUNTIF('4 - Racer Cruiser'!$D:$D,'Dělené umístění'!$B181)</f>
        <v>0</v>
      </c>
      <c r="G181" s="69">
        <f>COUNTIF('5 - Cruiser lehký'!$D:$D,'Dělené umístění'!$B181)</f>
        <v>0</v>
      </c>
      <c r="H181" s="69">
        <f>COUNTIF('6 - Cruiser střední'!$D:$D,'Dělené umístění'!$B181)</f>
        <v>0</v>
      </c>
      <c r="I181" s="69">
        <f>COUNTIF('7 - Cruiser těžký'!$D:$D,'Dělené umístění'!$B181)</f>
        <v>0</v>
      </c>
    </row>
    <row r="182" spans="2:9" x14ac:dyDescent="0.2">
      <c r="B182" s="69">
        <v>180</v>
      </c>
      <c r="C182" s="69">
        <f>COUNTIF('Celkové pořadí'!$F:$F,'Dělené umístění'!$B182)</f>
        <v>0</v>
      </c>
      <c r="D182" s="69">
        <f>COUNTIF('1 - SUPER Open'!D:D,'Dělené umístění'!B182)</f>
        <v>0</v>
      </c>
      <c r="E182" s="69">
        <f>COUNTIF('2 - Open'!$D:$D,'Dělené umístění'!$B182)</f>
        <v>0</v>
      </c>
      <c r="F182" s="69">
        <f>COUNTIF('4 - Racer Cruiser'!$D:$D,'Dělené umístění'!$B182)</f>
        <v>0</v>
      </c>
      <c r="G182" s="69">
        <f>COUNTIF('5 - Cruiser lehký'!$D:$D,'Dělené umístění'!$B182)</f>
        <v>0</v>
      </c>
      <c r="H182" s="69">
        <f>COUNTIF('6 - Cruiser střední'!$D:$D,'Dělené umístění'!$B182)</f>
        <v>0</v>
      </c>
      <c r="I182" s="69">
        <f>COUNTIF('7 - Cruiser těžký'!$D:$D,'Dělené umístění'!$B182)</f>
        <v>0</v>
      </c>
    </row>
    <row r="183" spans="2:9" x14ac:dyDescent="0.2">
      <c r="B183" s="69">
        <v>181</v>
      </c>
      <c r="C183" s="69">
        <f>COUNTIF('Celkové pořadí'!$F:$F,'Dělené umístění'!$B183)</f>
        <v>0</v>
      </c>
      <c r="D183" s="69">
        <f>COUNTIF('1 - SUPER Open'!D:D,'Dělené umístění'!B183)</f>
        <v>0</v>
      </c>
      <c r="E183" s="69">
        <f>COUNTIF('2 - Open'!$D:$D,'Dělené umístění'!$B183)</f>
        <v>0</v>
      </c>
      <c r="F183" s="69">
        <f>COUNTIF('4 - Racer Cruiser'!$D:$D,'Dělené umístění'!$B183)</f>
        <v>0</v>
      </c>
      <c r="G183" s="69">
        <f>COUNTIF('5 - Cruiser lehký'!$D:$D,'Dělené umístění'!$B183)</f>
        <v>0</v>
      </c>
      <c r="H183" s="69">
        <f>COUNTIF('6 - Cruiser střední'!$D:$D,'Dělené umístění'!$B183)</f>
        <v>0</v>
      </c>
      <c r="I183" s="69">
        <f>COUNTIF('7 - Cruiser těžký'!$D:$D,'Dělené umístění'!$B183)</f>
        <v>0</v>
      </c>
    </row>
    <row r="184" spans="2:9" x14ac:dyDescent="0.2">
      <c r="B184" s="69">
        <v>182</v>
      </c>
      <c r="C184" s="69">
        <f>COUNTIF('Celkové pořadí'!$F:$F,'Dělené umístění'!$B184)</f>
        <v>0</v>
      </c>
      <c r="D184" s="69">
        <f>COUNTIF('1 - SUPER Open'!D:D,'Dělené umístění'!B184)</f>
        <v>0</v>
      </c>
      <c r="E184" s="69">
        <f>COUNTIF('2 - Open'!$D:$D,'Dělené umístění'!$B184)</f>
        <v>0</v>
      </c>
      <c r="F184" s="69">
        <f>COUNTIF('4 - Racer Cruiser'!$D:$D,'Dělené umístění'!$B184)</f>
        <v>0</v>
      </c>
      <c r="G184" s="69">
        <f>COUNTIF('5 - Cruiser lehký'!$D:$D,'Dělené umístění'!$B184)</f>
        <v>0</v>
      </c>
      <c r="H184" s="69">
        <f>COUNTIF('6 - Cruiser střední'!$D:$D,'Dělené umístění'!$B184)</f>
        <v>0</v>
      </c>
      <c r="I184" s="69">
        <f>COUNTIF('7 - Cruiser těžký'!$D:$D,'Dělené umístění'!$B184)</f>
        <v>0</v>
      </c>
    </row>
    <row r="185" spans="2:9" x14ac:dyDescent="0.2">
      <c r="B185" s="69">
        <v>183</v>
      </c>
      <c r="C185" s="69">
        <f>COUNTIF('Celkové pořadí'!$F:$F,'Dělené umístění'!$B185)</f>
        <v>0</v>
      </c>
      <c r="D185" s="69">
        <f>COUNTIF('1 - SUPER Open'!D:D,'Dělené umístění'!B185)</f>
        <v>0</v>
      </c>
      <c r="E185" s="69">
        <f>COUNTIF('2 - Open'!$D:$D,'Dělené umístění'!$B185)</f>
        <v>0</v>
      </c>
      <c r="F185" s="69">
        <f>COUNTIF('4 - Racer Cruiser'!$D:$D,'Dělené umístění'!$B185)</f>
        <v>0</v>
      </c>
      <c r="G185" s="69">
        <f>COUNTIF('5 - Cruiser lehký'!$D:$D,'Dělené umístění'!$B185)</f>
        <v>0</v>
      </c>
      <c r="H185" s="69">
        <f>COUNTIF('6 - Cruiser střední'!$D:$D,'Dělené umístění'!$B185)</f>
        <v>0</v>
      </c>
      <c r="I185" s="69">
        <f>COUNTIF('7 - Cruiser těžký'!$D:$D,'Dělené umístění'!$B185)</f>
        <v>0</v>
      </c>
    </row>
    <row r="186" spans="2:9" x14ac:dyDescent="0.2">
      <c r="B186" s="69">
        <v>184</v>
      </c>
      <c r="C186" s="69">
        <f>COUNTIF('Celkové pořadí'!$F:$F,'Dělené umístění'!$B186)</f>
        <v>1</v>
      </c>
      <c r="D186" s="69">
        <f>COUNTIF('1 - SUPER Open'!D:D,'Dělené umístění'!B186)</f>
        <v>0</v>
      </c>
      <c r="E186" s="69">
        <f>COUNTIF('2 - Open'!$D:$D,'Dělené umístění'!$B186)</f>
        <v>0</v>
      </c>
      <c r="F186" s="69">
        <f>COUNTIF('4 - Racer Cruiser'!$D:$D,'Dělené umístění'!$B186)</f>
        <v>0</v>
      </c>
      <c r="G186" s="69">
        <f>COUNTIF('5 - Cruiser lehký'!$D:$D,'Dělené umístění'!$B186)</f>
        <v>0</v>
      </c>
      <c r="H186" s="69">
        <f>COUNTIF('6 - Cruiser střední'!$D:$D,'Dělené umístění'!$B186)</f>
        <v>0</v>
      </c>
      <c r="I186" s="69">
        <f>COUNTIF('7 - Cruiser těžký'!$D:$D,'Dělené umístění'!$B186)</f>
        <v>0</v>
      </c>
    </row>
    <row r="187" spans="2:9" x14ac:dyDescent="0.2">
      <c r="B187" s="69">
        <v>185</v>
      </c>
      <c r="C187" s="69">
        <f>COUNTIF('Celkové pořadí'!$F:$F,'Dělené umístění'!$B187)</f>
        <v>1</v>
      </c>
      <c r="D187" s="69">
        <f>COUNTIF('1 - SUPER Open'!D:D,'Dělené umístění'!B187)</f>
        <v>0</v>
      </c>
      <c r="E187" s="69">
        <f>COUNTIF('2 - Open'!$D:$D,'Dělené umístění'!$B187)</f>
        <v>0</v>
      </c>
      <c r="F187" s="69">
        <f>COUNTIF('4 - Racer Cruiser'!$D:$D,'Dělené umístění'!$B187)</f>
        <v>0</v>
      </c>
      <c r="G187" s="69">
        <f>COUNTIF('5 - Cruiser lehký'!$D:$D,'Dělené umístění'!$B187)</f>
        <v>0</v>
      </c>
      <c r="H187" s="69">
        <f>COUNTIF('6 - Cruiser střední'!$D:$D,'Dělené umístění'!$B187)</f>
        <v>0</v>
      </c>
      <c r="I187" s="69">
        <f>COUNTIF('7 - Cruiser těžký'!$D:$D,'Dělené umístění'!$B187)</f>
        <v>0</v>
      </c>
    </row>
    <row r="188" spans="2:9" x14ac:dyDescent="0.2">
      <c r="B188" s="69">
        <v>186</v>
      </c>
      <c r="C188" s="69">
        <f>COUNTIF('Celkové pořadí'!$F:$F,'Dělené umístění'!$B188)</f>
        <v>0</v>
      </c>
      <c r="D188" s="69">
        <f>COUNTIF('1 - SUPER Open'!D:D,'Dělené umístění'!B188)</f>
        <v>0</v>
      </c>
      <c r="E188" s="69">
        <f>COUNTIF('2 - Open'!$D:$D,'Dělené umístění'!$B188)</f>
        <v>0</v>
      </c>
      <c r="F188" s="69">
        <f>COUNTIF('4 - Racer Cruiser'!$D:$D,'Dělené umístění'!$B188)</f>
        <v>0</v>
      </c>
      <c r="G188" s="69">
        <f>COUNTIF('5 - Cruiser lehký'!$D:$D,'Dělené umístění'!$B188)</f>
        <v>0</v>
      </c>
      <c r="H188" s="69">
        <f>COUNTIF('6 - Cruiser střední'!$D:$D,'Dělené umístění'!$B188)</f>
        <v>0</v>
      </c>
      <c r="I188" s="69">
        <f>COUNTIF('7 - Cruiser těžký'!$D:$D,'Dělené umístění'!$B188)</f>
        <v>0</v>
      </c>
    </row>
    <row r="189" spans="2:9" x14ac:dyDescent="0.2">
      <c r="B189" s="69">
        <v>187</v>
      </c>
      <c r="C189" s="69">
        <f>COUNTIF('Celkové pořadí'!$F:$F,'Dělené umístění'!$B189)</f>
        <v>0</v>
      </c>
      <c r="D189" s="69">
        <f>COUNTIF('1 - SUPER Open'!D:D,'Dělené umístění'!B189)</f>
        <v>0</v>
      </c>
      <c r="E189" s="69">
        <f>COUNTIF('2 - Open'!$D:$D,'Dělené umístění'!$B189)</f>
        <v>0</v>
      </c>
      <c r="F189" s="69">
        <f>COUNTIF('4 - Racer Cruiser'!$D:$D,'Dělené umístění'!$B189)</f>
        <v>0</v>
      </c>
      <c r="G189" s="69">
        <f>COUNTIF('5 - Cruiser lehký'!$D:$D,'Dělené umístění'!$B189)</f>
        <v>0</v>
      </c>
      <c r="H189" s="69">
        <f>COUNTIF('6 - Cruiser střední'!$D:$D,'Dělené umístění'!$B189)</f>
        <v>0</v>
      </c>
      <c r="I189" s="69">
        <f>COUNTIF('7 - Cruiser těžký'!$D:$D,'Dělené umístění'!$B189)</f>
        <v>0</v>
      </c>
    </row>
    <row r="190" spans="2:9" x14ac:dyDescent="0.2">
      <c r="B190" s="69">
        <v>188</v>
      </c>
      <c r="C190" s="69">
        <f>COUNTIF('Celkové pořadí'!$F:$F,'Dělené umístění'!$B190)</f>
        <v>0</v>
      </c>
      <c r="D190" s="69">
        <f>COUNTIF('1 - SUPER Open'!D:D,'Dělené umístění'!B190)</f>
        <v>0</v>
      </c>
      <c r="E190" s="69">
        <f>COUNTIF('2 - Open'!$D:$D,'Dělené umístění'!$B190)</f>
        <v>0</v>
      </c>
      <c r="F190" s="69">
        <f>COUNTIF('4 - Racer Cruiser'!$D:$D,'Dělené umístění'!$B190)</f>
        <v>0</v>
      </c>
      <c r="G190" s="69">
        <f>COUNTIF('5 - Cruiser lehký'!$D:$D,'Dělené umístění'!$B190)</f>
        <v>0</v>
      </c>
      <c r="H190" s="69">
        <f>COUNTIF('6 - Cruiser střední'!$D:$D,'Dělené umístění'!$B190)</f>
        <v>0</v>
      </c>
      <c r="I190" s="69">
        <f>COUNTIF('7 - Cruiser těžký'!$D:$D,'Dělené umístění'!$B190)</f>
        <v>0</v>
      </c>
    </row>
    <row r="191" spans="2:9" x14ac:dyDescent="0.2">
      <c r="B191" s="69">
        <v>189</v>
      </c>
      <c r="C191" s="69">
        <f>COUNTIF('Celkové pořadí'!$F:$F,'Dělené umístění'!$B191)</f>
        <v>0</v>
      </c>
      <c r="D191" s="69">
        <f>COUNTIF('1 - SUPER Open'!D:D,'Dělené umístění'!B191)</f>
        <v>0</v>
      </c>
      <c r="E191" s="69">
        <f>COUNTIF('2 - Open'!$D:$D,'Dělené umístění'!$B191)</f>
        <v>0</v>
      </c>
      <c r="F191" s="69">
        <f>COUNTIF('4 - Racer Cruiser'!$D:$D,'Dělené umístění'!$B191)</f>
        <v>0</v>
      </c>
      <c r="G191" s="69">
        <f>COUNTIF('5 - Cruiser lehký'!$D:$D,'Dělené umístění'!$B191)</f>
        <v>0</v>
      </c>
      <c r="H191" s="69">
        <f>COUNTIF('6 - Cruiser střední'!$D:$D,'Dělené umístění'!$B191)</f>
        <v>0</v>
      </c>
      <c r="I191" s="69">
        <f>COUNTIF('7 - Cruiser těžký'!$D:$D,'Dělené umístění'!$B191)</f>
        <v>0</v>
      </c>
    </row>
    <row r="192" spans="2:9" x14ac:dyDescent="0.2">
      <c r="B192" s="69">
        <v>190</v>
      </c>
      <c r="C192" s="69">
        <f>COUNTIF('Celkové pořadí'!$F:$F,'Dělené umístění'!$B192)</f>
        <v>1</v>
      </c>
      <c r="D192" s="69">
        <f>COUNTIF('1 - SUPER Open'!D:D,'Dělené umístění'!B192)</f>
        <v>0</v>
      </c>
      <c r="E192" s="69">
        <f>COUNTIF('2 - Open'!$D:$D,'Dělené umístění'!$B192)</f>
        <v>0</v>
      </c>
      <c r="F192" s="69">
        <f>COUNTIF('4 - Racer Cruiser'!$D:$D,'Dělené umístění'!$B192)</f>
        <v>0</v>
      </c>
      <c r="G192" s="69">
        <f>COUNTIF('5 - Cruiser lehký'!$D:$D,'Dělené umístění'!$B192)</f>
        <v>0</v>
      </c>
      <c r="H192" s="69">
        <f>COUNTIF('6 - Cruiser střední'!$D:$D,'Dělené umístění'!$B192)</f>
        <v>0</v>
      </c>
      <c r="I192" s="69">
        <f>COUNTIF('7 - Cruiser těžký'!$D:$D,'Dělené umístění'!$B192)</f>
        <v>0</v>
      </c>
    </row>
    <row r="193" spans="2:9" x14ac:dyDescent="0.2">
      <c r="B193" s="69">
        <v>191</v>
      </c>
      <c r="C193" s="69">
        <f>COUNTIF('Celkové pořadí'!$F:$F,'Dělené umístění'!$B193)</f>
        <v>0</v>
      </c>
      <c r="D193" s="69">
        <f>COUNTIF('1 - SUPER Open'!D:D,'Dělené umístění'!B193)</f>
        <v>0</v>
      </c>
      <c r="E193" s="69">
        <f>COUNTIF('2 - Open'!$D:$D,'Dělené umístění'!$B193)</f>
        <v>0</v>
      </c>
      <c r="F193" s="69">
        <f>COUNTIF('4 - Racer Cruiser'!$D:$D,'Dělené umístění'!$B193)</f>
        <v>0</v>
      </c>
      <c r="G193" s="69">
        <f>COUNTIF('5 - Cruiser lehký'!$D:$D,'Dělené umístění'!$B193)</f>
        <v>0</v>
      </c>
      <c r="H193" s="69">
        <f>COUNTIF('6 - Cruiser střední'!$D:$D,'Dělené umístění'!$B193)</f>
        <v>0</v>
      </c>
      <c r="I193" s="69">
        <f>COUNTIF('7 - Cruiser těžký'!$D:$D,'Dělené umístění'!$B193)</f>
        <v>0</v>
      </c>
    </row>
    <row r="194" spans="2:9" x14ac:dyDescent="0.2">
      <c r="B194" s="69">
        <v>192</v>
      </c>
      <c r="C194" s="69">
        <f>COUNTIF('Celkové pořadí'!$F:$F,'Dělené umístění'!$B194)</f>
        <v>0</v>
      </c>
      <c r="D194" s="69">
        <f>COUNTIF('1 - SUPER Open'!D:D,'Dělené umístění'!B194)</f>
        <v>0</v>
      </c>
      <c r="E194" s="69">
        <f>COUNTIF('2 - Open'!$D:$D,'Dělené umístění'!$B194)</f>
        <v>0</v>
      </c>
      <c r="F194" s="69">
        <f>COUNTIF('4 - Racer Cruiser'!$D:$D,'Dělené umístění'!$B194)</f>
        <v>0</v>
      </c>
      <c r="G194" s="69">
        <f>COUNTIF('5 - Cruiser lehký'!$D:$D,'Dělené umístění'!$B194)</f>
        <v>0</v>
      </c>
      <c r="H194" s="69">
        <f>COUNTIF('6 - Cruiser střední'!$D:$D,'Dělené umístění'!$B194)</f>
        <v>0</v>
      </c>
      <c r="I194" s="69">
        <f>COUNTIF('7 - Cruiser těžký'!$D:$D,'Dělené umístění'!$B194)</f>
        <v>0</v>
      </c>
    </row>
    <row r="195" spans="2:9" x14ac:dyDescent="0.2">
      <c r="B195" s="69">
        <v>193</v>
      </c>
      <c r="C195" s="69">
        <f>COUNTIF('Celkové pořadí'!$F:$F,'Dělené umístění'!$B195)</f>
        <v>0</v>
      </c>
      <c r="D195" s="69">
        <f>COUNTIF('1 - SUPER Open'!D:D,'Dělené umístění'!B195)</f>
        <v>0</v>
      </c>
      <c r="E195" s="69">
        <f>COUNTIF('2 - Open'!$D:$D,'Dělené umístění'!$B195)</f>
        <v>0</v>
      </c>
      <c r="F195" s="69">
        <f>COUNTIF('4 - Racer Cruiser'!$D:$D,'Dělené umístění'!$B195)</f>
        <v>0</v>
      </c>
      <c r="G195" s="69">
        <f>COUNTIF('5 - Cruiser lehký'!$D:$D,'Dělené umístění'!$B195)</f>
        <v>0</v>
      </c>
      <c r="H195" s="69">
        <f>COUNTIF('6 - Cruiser střední'!$D:$D,'Dělené umístění'!$B195)</f>
        <v>0</v>
      </c>
      <c r="I195" s="69">
        <f>COUNTIF('7 - Cruiser těžký'!$D:$D,'Dělené umístění'!$B195)</f>
        <v>0</v>
      </c>
    </row>
    <row r="196" spans="2:9" x14ac:dyDescent="0.2">
      <c r="B196" s="69">
        <v>194</v>
      </c>
      <c r="C196" s="69">
        <f>COUNTIF('Celkové pořadí'!$F:$F,'Dělené umístění'!$B196)</f>
        <v>0</v>
      </c>
      <c r="D196" s="69">
        <f>COUNTIF('1 - SUPER Open'!D:D,'Dělené umístění'!B196)</f>
        <v>0</v>
      </c>
      <c r="E196" s="69">
        <f>COUNTIF('2 - Open'!$D:$D,'Dělené umístění'!$B196)</f>
        <v>0</v>
      </c>
      <c r="F196" s="69">
        <f>COUNTIF('4 - Racer Cruiser'!$D:$D,'Dělené umístění'!$B196)</f>
        <v>0</v>
      </c>
      <c r="G196" s="69">
        <f>COUNTIF('5 - Cruiser lehký'!$D:$D,'Dělené umístění'!$B196)</f>
        <v>0</v>
      </c>
      <c r="H196" s="69">
        <f>COUNTIF('6 - Cruiser střední'!$D:$D,'Dělené umístění'!$B196)</f>
        <v>0</v>
      </c>
      <c r="I196" s="69">
        <f>COUNTIF('7 - Cruiser těžký'!$D:$D,'Dělené umístění'!$B196)</f>
        <v>0</v>
      </c>
    </row>
    <row r="197" spans="2:9" x14ac:dyDescent="0.2">
      <c r="B197" s="69">
        <v>195</v>
      </c>
      <c r="C197" s="69">
        <f>COUNTIF('Celkové pořadí'!$F:$F,'Dělené umístění'!$B197)</f>
        <v>0</v>
      </c>
      <c r="D197" s="69">
        <f>COUNTIF('1 - SUPER Open'!D:D,'Dělené umístění'!B197)</f>
        <v>0</v>
      </c>
      <c r="E197" s="69">
        <f>COUNTIF('2 - Open'!$D:$D,'Dělené umístění'!$B197)</f>
        <v>0</v>
      </c>
      <c r="F197" s="69">
        <f>COUNTIF('4 - Racer Cruiser'!$D:$D,'Dělené umístění'!$B197)</f>
        <v>0</v>
      </c>
      <c r="G197" s="69">
        <f>COUNTIF('5 - Cruiser lehký'!$D:$D,'Dělené umístění'!$B197)</f>
        <v>0</v>
      </c>
      <c r="H197" s="69">
        <f>COUNTIF('6 - Cruiser střední'!$D:$D,'Dělené umístění'!$B197)</f>
        <v>0</v>
      </c>
      <c r="I197" s="69">
        <f>COUNTIF('7 - Cruiser těžký'!$D:$D,'Dělené umístění'!$B197)</f>
        <v>0</v>
      </c>
    </row>
    <row r="198" spans="2:9" x14ac:dyDescent="0.2">
      <c r="B198" s="69">
        <v>196</v>
      </c>
      <c r="C198" s="69">
        <f>COUNTIF('Celkové pořadí'!$F:$F,'Dělené umístění'!$B198)</f>
        <v>1</v>
      </c>
      <c r="D198" s="69">
        <f>COUNTIF('1 - SUPER Open'!D:D,'Dělené umístění'!B198)</f>
        <v>0</v>
      </c>
      <c r="E198" s="69">
        <f>COUNTIF('2 - Open'!$D:$D,'Dělené umístění'!$B198)</f>
        <v>0</v>
      </c>
      <c r="F198" s="69">
        <f>COUNTIF('4 - Racer Cruiser'!$D:$D,'Dělené umístění'!$B198)</f>
        <v>0</v>
      </c>
      <c r="G198" s="69">
        <f>COUNTIF('5 - Cruiser lehký'!$D:$D,'Dělené umístění'!$B198)</f>
        <v>0</v>
      </c>
      <c r="H198" s="69">
        <f>COUNTIF('6 - Cruiser střední'!$D:$D,'Dělené umístění'!$B198)</f>
        <v>0</v>
      </c>
      <c r="I198" s="69">
        <f>COUNTIF('7 - Cruiser těžký'!$D:$D,'Dělené umístění'!$B198)</f>
        <v>0</v>
      </c>
    </row>
    <row r="199" spans="2:9" x14ac:dyDescent="0.2">
      <c r="B199" s="69">
        <v>197</v>
      </c>
      <c r="C199" s="69">
        <f>COUNTIF('Celkové pořadí'!$F:$F,'Dělené umístění'!$B199)</f>
        <v>0</v>
      </c>
      <c r="D199" s="69">
        <f>COUNTIF('1 - SUPER Open'!D:D,'Dělené umístění'!B199)</f>
        <v>0</v>
      </c>
      <c r="E199" s="69">
        <f>COUNTIF('2 - Open'!$D:$D,'Dělené umístění'!$B199)</f>
        <v>0</v>
      </c>
      <c r="F199" s="69">
        <f>COUNTIF('4 - Racer Cruiser'!$D:$D,'Dělené umístění'!$B199)</f>
        <v>0</v>
      </c>
      <c r="G199" s="69">
        <f>COUNTIF('5 - Cruiser lehký'!$D:$D,'Dělené umístění'!$B199)</f>
        <v>0</v>
      </c>
      <c r="H199" s="69">
        <f>COUNTIF('6 - Cruiser střední'!$D:$D,'Dělené umístění'!$B199)</f>
        <v>0</v>
      </c>
      <c r="I199" s="69">
        <f>COUNTIF('7 - Cruiser těžký'!$D:$D,'Dělené umístění'!$B199)</f>
        <v>0</v>
      </c>
    </row>
    <row r="200" spans="2:9" x14ac:dyDescent="0.2">
      <c r="B200" s="69">
        <v>198</v>
      </c>
      <c r="C200" s="69">
        <f>COUNTIF('Celkové pořadí'!$F:$F,'Dělené umístění'!$B200)</f>
        <v>0</v>
      </c>
      <c r="D200" s="69">
        <f>COUNTIF('1 - SUPER Open'!D:D,'Dělené umístění'!B200)</f>
        <v>0</v>
      </c>
      <c r="E200" s="69">
        <f>COUNTIF('2 - Open'!$D:$D,'Dělené umístění'!$B200)</f>
        <v>0</v>
      </c>
      <c r="F200" s="69">
        <f>COUNTIF('4 - Racer Cruiser'!$D:$D,'Dělené umístění'!$B200)</f>
        <v>0</v>
      </c>
      <c r="G200" s="69">
        <f>COUNTIF('5 - Cruiser lehký'!$D:$D,'Dělené umístění'!$B200)</f>
        <v>0</v>
      </c>
      <c r="H200" s="69">
        <f>COUNTIF('6 - Cruiser střední'!$D:$D,'Dělené umístění'!$B200)</f>
        <v>0</v>
      </c>
      <c r="I200" s="69">
        <f>COUNTIF('7 - Cruiser těžký'!$D:$D,'Dělené umístění'!$B200)</f>
        <v>0</v>
      </c>
    </row>
    <row r="201" spans="2:9" x14ac:dyDescent="0.2">
      <c r="B201" s="69">
        <v>199</v>
      </c>
      <c r="C201" s="69">
        <f>COUNTIF('Celkové pořadí'!$F:$F,'Dělené umístění'!$B201)</f>
        <v>0</v>
      </c>
      <c r="D201" s="69">
        <f>COUNTIF('1 - SUPER Open'!D:D,'Dělené umístění'!B201)</f>
        <v>0</v>
      </c>
      <c r="E201" s="69">
        <f>COUNTIF('2 - Open'!$D:$D,'Dělené umístění'!$B201)</f>
        <v>0</v>
      </c>
      <c r="F201" s="69">
        <f>COUNTIF('4 - Racer Cruiser'!$D:$D,'Dělené umístění'!$B201)</f>
        <v>0</v>
      </c>
      <c r="G201" s="69">
        <f>COUNTIF('5 - Cruiser lehký'!$D:$D,'Dělené umístění'!$B201)</f>
        <v>0</v>
      </c>
      <c r="H201" s="69">
        <f>COUNTIF('6 - Cruiser střední'!$D:$D,'Dělené umístění'!$B201)</f>
        <v>0</v>
      </c>
      <c r="I201" s="69">
        <f>COUNTIF('7 - Cruiser těžký'!$D:$D,'Dělené umístění'!$B201)</f>
        <v>0</v>
      </c>
    </row>
    <row r="202" spans="2:9" x14ac:dyDescent="0.2">
      <c r="B202" s="69">
        <v>200</v>
      </c>
      <c r="C202" s="69">
        <f>COUNTIF('Celkové pořadí'!$F:$F,'Dělené umístění'!$B202)</f>
        <v>0</v>
      </c>
      <c r="D202" s="69">
        <f>COUNTIF('1 - SUPER Open'!D:D,'Dělené umístění'!B202)</f>
        <v>0</v>
      </c>
      <c r="E202" s="69">
        <f>COUNTIF('2 - Open'!$D:$D,'Dělené umístění'!$B202)</f>
        <v>0</v>
      </c>
      <c r="F202" s="69">
        <f>COUNTIF('4 - Racer Cruiser'!$D:$D,'Dělené umístění'!$B202)</f>
        <v>0</v>
      </c>
      <c r="G202" s="69">
        <f>COUNTIF('5 - Cruiser lehký'!$D:$D,'Dělené umístění'!$B202)</f>
        <v>0</v>
      </c>
      <c r="H202" s="69">
        <f>COUNTIF('6 - Cruiser střední'!$D:$D,'Dělené umístění'!$B202)</f>
        <v>0</v>
      </c>
      <c r="I202" s="69">
        <f>COUNTIF('7 - Cruiser těžký'!$D:$D,'Dělené umístění'!$B202)</f>
        <v>0</v>
      </c>
    </row>
  </sheetData>
  <autoFilter ref="B2:I202" xr:uid="{00000000-0009-0000-0000-000001000000}"/>
  <conditionalFormatting sqref="B3:B202">
    <cfRule type="expression" dxfId="114" priority="5">
      <formula>MAX($C3:$I3)&gt;1</formula>
    </cfRule>
  </conditionalFormatting>
  <conditionalFormatting sqref="C3:I202">
    <cfRule type="cellIs" dxfId="113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108"/>
  <sheetViews>
    <sheetView showGridLines="0" zoomScale="85" zoomScaleNormal="85" zoomScaleSheetLayoutView="130" workbookViewId="0">
      <pane xSplit="6" ySplit="3" topLeftCell="I81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2.7109375" style="10" customWidth="1"/>
    <col min="2" max="2" width="6.7109375" style="22" customWidth="1"/>
    <col min="3" max="3" width="5.5703125" style="11" bestFit="1" customWidth="1"/>
    <col min="4" max="5" width="21.7109375" style="10" customWidth="1"/>
    <col min="6" max="6" width="8.7109375" style="22" customWidth="1"/>
    <col min="7" max="16" width="6.7109375" style="13" customWidth="1"/>
    <col min="17" max="17" width="1.7109375" style="10" customWidth="1"/>
    <col min="18" max="27" width="6.7109375" style="13" customWidth="1"/>
    <col min="28" max="28" width="1.42578125" style="10" customWidth="1"/>
    <col min="29" max="29" width="7.28515625" style="10" customWidth="1"/>
    <col min="30" max="32" width="8.85546875" style="10"/>
    <col min="33" max="36" width="6.28515625" style="10" customWidth="1"/>
    <col min="37" max="16384" width="8.85546875" style="10"/>
  </cols>
  <sheetData>
    <row r="1" spans="2:36" ht="13.5" thickBot="1" x14ac:dyDescent="0.25">
      <c r="G1" s="12"/>
      <c r="H1" s="12"/>
      <c r="I1" s="12"/>
      <c r="J1" s="12"/>
      <c r="K1" s="12"/>
      <c r="L1" s="12"/>
      <c r="M1" s="12"/>
      <c r="N1" s="12"/>
      <c r="O1" s="12"/>
      <c r="P1" s="12"/>
      <c r="R1" s="194" t="s">
        <v>53</v>
      </c>
      <c r="S1" s="195"/>
      <c r="T1" s="195"/>
      <c r="U1" s="195"/>
      <c r="V1" s="195"/>
      <c r="W1" s="195"/>
      <c r="X1" s="195"/>
      <c r="Y1" s="126"/>
      <c r="Z1" s="126"/>
      <c r="AA1" s="126"/>
    </row>
    <row r="2" spans="2:36" ht="14.25" thickTop="1" thickBot="1" x14ac:dyDescent="0.25">
      <c r="B2" s="23"/>
      <c r="C2" s="16"/>
      <c r="D2" s="17"/>
      <c r="E2" s="17"/>
      <c r="F2" s="23"/>
      <c r="G2" s="28" t="str">
        <f>'Celkové pořadí'!G2</f>
        <v>15.06.</v>
      </c>
      <c r="H2" s="28" t="str">
        <f>'Celkové pořadí'!H2</f>
        <v>29.06.</v>
      </c>
      <c r="I2" s="28" t="str">
        <f>'Celkové pořadí'!I2</f>
        <v>13.07.</v>
      </c>
      <c r="J2" s="28" t="str">
        <f>'Celkové pořadí'!J2</f>
        <v>27.07.</v>
      </c>
      <c r="K2" s="28" t="str">
        <f>'Celkové pořadí'!K2</f>
        <v>10.08.</v>
      </c>
      <c r="L2" s="28" t="str">
        <f>'Celkové pořadí'!L2</f>
        <v>17.08.</v>
      </c>
      <c r="M2" s="28" t="str">
        <f>'Celkové pořadí'!M2</f>
        <v>31.08.</v>
      </c>
      <c r="N2" s="28" t="str">
        <f>'Celkové pořadí'!N2</f>
        <v>07.09.</v>
      </c>
      <c r="O2" s="28" t="e">
        <f>'Celkové pořadí'!#REF!</f>
        <v>#REF!</v>
      </c>
      <c r="P2" s="28" t="str">
        <f>'Celkové pořadí'!O2</f>
        <v>14.09.</v>
      </c>
      <c r="R2" s="100">
        <v>6</v>
      </c>
      <c r="S2" s="100">
        <v>25</v>
      </c>
      <c r="T2" s="100">
        <v>5</v>
      </c>
      <c r="U2" s="100">
        <v>6</v>
      </c>
      <c r="V2" s="100">
        <v>5</v>
      </c>
      <c r="W2" s="100">
        <v>5</v>
      </c>
      <c r="X2" s="100">
        <v>7</v>
      </c>
      <c r="Y2" s="100"/>
      <c r="Z2" s="100"/>
      <c r="AA2" s="100"/>
      <c r="AC2" s="75">
        <f>SUM(R4:X99)</f>
        <v>2024</v>
      </c>
    </row>
    <row r="3" spans="2:36" ht="100.15" customHeight="1" thickTop="1" x14ac:dyDescent="0.2">
      <c r="B3" s="24" t="s">
        <v>0</v>
      </c>
      <c r="C3" s="15" t="s">
        <v>1</v>
      </c>
      <c r="D3" s="14" t="s">
        <v>3</v>
      </c>
      <c r="E3" s="14" t="s">
        <v>68</v>
      </c>
      <c r="F3" s="26" t="s">
        <v>4</v>
      </c>
      <c r="G3" s="27" t="str">
        <f>'Celkové pořadí'!G3</f>
        <v>První vítr</v>
      </c>
      <c r="H3" s="27" t="str">
        <f>'Celkové pořadí'!H3</f>
        <v>Slunovrat</v>
      </c>
      <c r="I3" s="27" t="str">
        <f>'Celkové pořadí'!I3</f>
        <v xml:space="preserve"> 6 hodin s YCKP</v>
      </c>
      <c r="J3" s="27" t="str">
        <f>'Celkové pořadí'!J3</f>
        <v>Vánoční regata</v>
      </c>
      <c r="K3" s="27" t="str">
        <f>'Celkové pořadí'!K3</f>
        <v>Modrá stuha Slap</v>
      </c>
      <c r="L3" s="27" t="str">
        <f>'Celkové pořadí'!L3</f>
        <v>Slapseidon</v>
      </c>
      <c r="M3" s="27" t="str">
        <f>'Celkové pořadí'!M3</f>
        <v>Trucregata</v>
      </c>
      <c r="N3" s="27" t="str">
        <f>'Celkové pořadí'!N3</f>
        <v>Regata Laguna</v>
      </c>
      <c r="O3" s="27" t="e">
        <f>'Celkové pořadí'!#REF!</f>
        <v>#REF!</v>
      </c>
      <c r="P3" s="27" t="str">
        <f>'Celkové pořadí'!O3</f>
        <v>Poslední vítr</v>
      </c>
      <c r="Q3" s="10" t="s">
        <v>95</v>
      </c>
      <c r="R3" s="78" t="str">
        <f t="shared" ref="R3" si="0">G3</f>
        <v>První vítr</v>
      </c>
      <c r="S3" s="78" t="str">
        <f t="shared" ref="S3" si="1">H3</f>
        <v>Slunovrat</v>
      </c>
      <c r="T3" s="78" t="str">
        <f t="shared" ref="T3" si="2">I3</f>
        <v xml:space="preserve"> 6 hodin s YCKP</v>
      </c>
      <c r="U3" s="78" t="str">
        <f t="shared" ref="U3" si="3">J3</f>
        <v>Vánoční regata</v>
      </c>
      <c r="V3" s="78" t="str">
        <f t="shared" ref="V3" si="4">K3</f>
        <v>Modrá stuha Slap</v>
      </c>
      <c r="W3" s="78" t="str">
        <f t="shared" ref="W3" si="5">L3</f>
        <v>Slapseidon</v>
      </c>
      <c r="X3" s="78" t="str">
        <f t="shared" ref="X3" si="6">M3</f>
        <v>Trucregata</v>
      </c>
      <c r="Y3" s="78" t="str">
        <f t="shared" ref="Y3" si="7">N3</f>
        <v>Regata Laguna</v>
      </c>
      <c r="Z3" s="78" t="e">
        <f t="shared" ref="Z3" si="8">O3</f>
        <v>#REF!</v>
      </c>
      <c r="AA3" s="78" t="str">
        <f t="shared" ref="AA3" si="9">P3</f>
        <v>Poslední vítr</v>
      </c>
      <c r="AB3" s="10" t="s">
        <v>96</v>
      </c>
      <c r="AC3" s="27" t="s">
        <v>94</v>
      </c>
      <c r="AG3" s="79" t="s">
        <v>1</v>
      </c>
      <c r="AH3" s="79" t="s">
        <v>91</v>
      </c>
      <c r="AI3" s="79" t="s">
        <v>90</v>
      </c>
      <c r="AJ3" s="79" t="s">
        <v>108</v>
      </c>
    </row>
    <row r="4" spans="2:36" x14ac:dyDescent="0.2">
      <c r="B4" s="25">
        <v>1</v>
      </c>
      <c r="C4" s="18" t="e">
        <f>'Celkové pořadí'!#REF!</f>
        <v>#REF!</v>
      </c>
      <c r="D4" s="20" t="e">
        <f>'Celkové pořadí'!#REF!</f>
        <v>#REF!</v>
      </c>
      <c r="E4" s="77" t="e">
        <f>VLOOKUP(D4,'Startovní listina'!B:J,9,0)</f>
        <v>#REF!</v>
      </c>
      <c r="F4" s="73" t="e">
        <f>'Celkové pořadí'!#REF!</f>
        <v>#REF!</v>
      </c>
      <c r="G4" s="19" t="e">
        <f>'Celkové pořadí'!#REF!</f>
        <v>#REF!</v>
      </c>
      <c r="H4" s="19" t="e">
        <f>'Celkové pořadí'!#REF!</f>
        <v>#REF!</v>
      </c>
      <c r="I4" s="19" t="e">
        <f>'Celkové pořadí'!#REF!</f>
        <v>#REF!</v>
      </c>
      <c r="J4" s="19" t="e">
        <f>'Celkové pořadí'!#REF!</f>
        <v>#REF!</v>
      </c>
      <c r="K4" s="19" t="e">
        <f>'Celkové pořadí'!#REF!</f>
        <v>#REF!</v>
      </c>
      <c r="L4" s="19" t="e">
        <f>'Celkové pořadí'!#REF!</f>
        <v>#REF!</v>
      </c>
      <c r="M4" s="19" t="e">
        <f>'Celkové pořadí'!#REF!</f>
        <v>#REF!</v>
      </c>
      <c r="N4" s="19" t="e">
        <f>'Celkové pořadí'!#REF!</f>
        <v>#REF!</v>
      </c>
      <c r="O4" s="19" t="e">
        <f>'Celkové pořadí'!#REF!</f>
        <v>#REF!</v>
      </c>
      <c r="P4" s="19" t="e">
        <f>'Celkové pořadí'!#REF!</f>
        <v>#REF!</v>
      </c>
      <c r="R4" s="76">
        <f t="shared" ref="R4:R35" si="10">IFERROR(IF(G4&gt;0,R$2,0)*VLOOKUP($C4,$AG:$AH,2,0),0)</f>
        <v>0</v>
      </c>
      <c r="S4" s="76">
        <f t="shared" ref="S4:AA19" si="11">IFERROR(IF(H4&gt;0,S$2,0)*VLOOKUP($C4,$AG:$AH,2,0),0)</f>
        <v>0</v>
      </c>
      <c r="T4" s="76">
        <f t="shared" si="11"/>
        <v>0</v>
      </c>
      <c r="U4" s="76">
        <f t="shared" si="11"/>
        <v>0</v>
      </c>
      <c r="V4" s="76">
        <f t="shared" si="11"/>
        <v>0</v>
      </c>
      <c r="W4" s="76">
        <f t="shared" si="11"/>
        <v>0</v>
      </c>
      <c r="X4" s="76">
        <f t="shared" si="11"/>
        <v>0</v>
      </c>
      <c r="Y4" s="76">
        <f t="shared" si="11"/>
        <v>0</v>
      </c>
      <c r="Z4" s="76">
        <f t="shared" si="11"/>
        <v>0</v>
      </c>
      <c r="AA4" s="76">
        <f t="shared" si="11"/>
        <v>0</v>
      </c>
      <c r="AC4" s="19">
        <f>COUNT(G4:M4)-COUNTIF(G4:M4,0)</f>
        <v>0</v>
      </c>
      <c r="AG4" s="19">
        <v>1</v>
      </c>
      <c r="AH4" s="97">
        <v>2</v>
      </c>
      <c r="AI4" s="97"/>
      <c r="AJ4" s="97"/>
    </row>
    <row r="5" spans="2:36" ht="12.75" customHeight="1" x14ac:dyDescent="0.2">
      <c r="B5" s="25">
        <v>2</v>
      </c>
      <c r="C5" s="18" t="e">
        <f>'Celkové pořadí'!#REF!</f>
        <v>#REF!</v>
      </c>
      <c r="D5" s="20" t="e">
        <f>'Celkové pořadí'!#REF!</f>
        <v>#REF!</v>
      </c>
      <c r="E5" s="77" t="e">
        <f>VLOOKUP(D5,'Startovní listina'!B:J,9,0)</f>
        <v>#REF!</v>
      </c>
      <c r="F5" s="73" t="e">
        <f>'Celkové pořadí'!#REF!</f>
        <v>#REF!</v>
      </c>
      <c r="G5" s="19" t="e">
        <f>'Celkové pořadí'!#REF!</f>
        <v>#REF!</v>
      </c>
      <c r="H5" s="19" t="e">
        <f>'Celkové pořadí'!#REF!</f>
        <v>#REF!</v>
      </c>
      <c r="I5" s="19" t="e">
        <f>'Celkové pořadí'!#REF!</f>
        <v>#REF!</v>
      </c>
      <c r="J5" s="19" t="e">
        <f>'Celkové pořadí'!#REF!</f>
        <v>#REF!</v>
      </c>
      <c r="K5" s="19" t="e">
        <f>'Celkové pořadí'!#REF!</f>
        <v>#REF!</v>
      </c>
      <c r="L5" s="19" t="e">
        <f>'Celkové pořadí'!#REF!</f>
        <v>#REF!</v>
      </c>
      <c r="M5" s="19" t="e">
        <f>'Celkové pořadí'!#REF!</f>
        <v>#REF!</v>
      </c>
      <c r="N5" s="19" t="e">
        <f>'Celkové pořadí'!#REF!</f>
        <v>#REF!</v>
      </c>
      <c r="O5" s="19" t="e">
        <f>'Celkové pořadí'!#REF!</f>
        <v>#REF!</v>
      </c>
      <c r="P5" s="19" t="e">
        <f>'Celkové pořadí'!#REF!</f>
        <v>#REF!</v>
      </c>
      <c r="R5" s="76">
        <f t="shared" si="10"/>
        <v>0</v>
      </c>
      <c r="S5" s="76">
        <f t="shared" si="11"/>
        <v>0</v>
      </c>
      <c r="T5" s="76">
        <f t="shared" si="11"/>
        <v>0</v>
      </c>
      <c r="U5" s="76">
        <f t="shared" si="11"/>
        <v>0</v>
      </c>
      <c r="V5" s="76">
        <f t="shared" si="11"/>
        <v>0</v>
      </c>
      <c r="W5" s="76">
        <f t="shared" si="11"/>
        <v>0</v>
      </c>
      <c r="X5" s="76">
        <f t="shared" si="11"/>
        <v>0</v>
      </c>
      <c r="Y5" s="76">
        <f t="shared" si="11"/>
        <v>0</v>
      </c>
      <c r="Z5" s="76">
        <f t="shared" si="11"/>
        <v>0</v>
      </c>
      <c r="AA5" s="76">
        <f t="shared" si="11"/>
        <v>0</v>
      </c>
      <c r="AC5" s="19">
        <f t="shared" ref="AC5:AC68" si="12">COUNT(G5:M5)-COUNTIF(G5:M5,0)</f>
        <v>0</v>
      </c>
      <c r="AG5" s="19">
        <v>2</v>
      </c>
      <c r="AH5" s="97">
        <v>1</v>
      </c>
      <c r="AI5" s="97"/>
      <c r="AJ5" s="97"/>
    </row>
    <row r="6" spans="2:36" x14ac:dyDescent="0.2">
      <c r="B6" s="25">
        <v>3</v>
      </c>
      <c r="C6" s="18" t="e">
        <f>'Celkové pořadí'!#REF!</f>
        <v>#REF!</v>
      </c>
      <c r="D6" s="20" t="e">
        <f>'Celkové pořadí'!#REF!</f>
        <v>#REF!</v>
      </c>
      <c r="E6" s="77" t="e">
        <f>VLOOKUP(D6,'Startovní listina'!B:J,9,0)</f>
        <v>#REF!</v>
      </c>
      <c r="F6" s="73" t="e">
        <f>'Celkové pořadí'!#REF!</f>
        <v>#REF!</v>
      </c>
      <c r="G6" s="19" t="e">
        <f>'Celkové pořadí'!#REF!</f>
        <v>#REF!</v>
      </c>
      <c r="H6" s="19" t="e">
        <f>'Celkové pořadí'!#REF!</f>
        <v>#REF!</v>
      </c>
      <c r="I6" s="19" t="e">
        <f>'Celkové pořadí'!#REF!</f>
        <v>#REF!</v>
      </c>
      <c r="J6" s="19" t="e">
        <f>'Celkové pořadí'!#REF!</f>
        <v>#REF!</v>
      </c>
      <c r="K6" s="19" t="e">
        <f>'Celkové pořadí'!#REF!</f>
        <v>#REF!</v>
      </c>
      <c r="L6" s="19" t="e">
        <f>'Celkové pořadí'!#REF!</f>
        <v>#REF!</v>
      </c>
      <c r="M6" s="19" t="e">
        <f>'Celkové pořadí'!#REF!</f>
        <v>#REF!</v>
      </c>
      <c r="N6" s="19" t="e">
        <f>'Celkové pořadí'!#REF!</f>
        <v>#REF!</v>
      </c>
      <c r="O6" s="19" t="e">
        <f>'Celkové pořadí'!#REF!</f>
        <v>#REF!</v>
      </c>
      <c r="P6" s="19" t="e">
        <f>'Celkové pořadí'!#REF!</f>
        <v>#REF!</v>
      </c>
      <c r="R6" s="76">
        <f t="shared" si="10"/>
        <v>0</v>
      </c>
      <c r="S6" s="76">
        <f t="shared" si="11"/>
        <v>0</v>
      </c>
      <c r="T6" s="76">
        <f t="shared" si="11"/>
        <v>0</v>
      </c>
      <c r="U6" s="76">
        <f t="shared" si="11"/>
        <v>0</v>
      </c>
      <c r="V6" s="76">
        <f t="shared" si="11"/>
        <v>0</v>
      </c>
      <c r="W6" s="76">
        <f t="shared" si="11"/>
        <v>0</v>
      </c>
      <c r="X6" s="76">
        <f t="shared" si="11"/>
        <v>0</v>
      </c>
      <c r="Y6" s="76">
        <f t="shared" si="11"/>
        <v>0</v>
      </c>
      <c r="Z6" s="76">
        <f t="shared" si="11"/>
        <v>0</v>
      </c>
      <c r="AA6" s="76">
        <f t="shared" si="11"/>
        <v>0</v>
      </c>
      <c r="AC6" s="19">
        <f t="shared" si="12"/>
        <v>0</v>
      </c>
      <c r="AG6" s="19">
        <v>3</v>
      </c>
      <c r="AH6" s="97">
        <v>2</v>
      </c>
      <c r="AI6" s="97"/>
      <c r="AJ6" s="97"/>
    </row>
    <row r="7" spans="2:36" x14ac:dyDescent="0.2">
      <c r="B7" s="25">
        <v>4</v>
      </c>
      <c r="C7" s="18" t="e">
        <f>'Celkové pořadí'!#REF!</f>
        <v>#REF!</v>
      </c>
      <c r="D7" s="20" t="e">
        <f>'Celkové pořadí'!#REF!</f>
        <v>#REF!</v>
      </c>
      <c r="E7" s="77" t="e">
        <f>VLOOKUP(D7,'Startovní listina'!B:J,9,0)</f>
        <v>#REF!</v>
      </c>
      <c r="F7" s="73" t="e">
        <f>'Celkové pořadí'!#REF!</f>
        <v>#REF!</v>
      </c>
      <c r="G7" s="19" t="e">
        <f>'Celkové pořadí'!#REF!</f>
        <v>#REF!</v>
      </c>
      <c r="H7" s="19" t="e">
        <f>'Celkové pořadí'!#REF!</f>
        <v>#REF!</v>
      </c>
      <c r="I7" s="19" t="e">
        <f>'Celkové pořadí'!#REF!</f>
        <v>#REF!</v>
      </c>
      <c r="J7" s="19" t="e">
        <f>'Celkové pořadí'!#REF!</f>
        <v>#REF!</v>
      </c>
      <c r="K7" s="19" t="e">
        <f>'Celkové pořadí'!#REF!</f>
        <v>#REF!</v>
      </c>
      <c r="L7" s="19" t="e">
        <f>'Celkové pořadí'!#REF!</f>
        <v>#REF!</v>
      </c>
      <c r="M7" s="19" t="e">
        <f>'Celkové pořadí'!#REF!</f>
        <v>#REF!</v>
      </c>
      <c r="N7" s="19" t="e">
        <f>'Celkové pořadí'!#REF!</f>
        <v>#REF!</v>
      </c>
      <c r="O7" s="19" t="e">
        <f>'Celkové pořadí'!#REF!</f>
        <v>#REF!</v>
      </c>
      <c r="P7" s="19" t="e">
        <f>'Celkové pořadí'!#REF!</f>
        <v>#REF!</v>
      </c>
      <c r="R7" s="76">
        <f t="shared" si="10"/>
        <v>0</v>
      </c>
      <c r="S7" s="76">
        <f t="shared" si="11"/>
        <v>0</v>
      </c>
      <c r="T7" s="76">
        <f t="shared" si="11"/>
        <v>0</v>
      </c>
      <c r="U7" s="76">
        <f t="shared" si="11"/>
        <v>0</v>
      </c>
      <c r="V7" s="76">
        <f t="shared" si="11"/>
        <v>0</v>
      </c>
      <c r="W7" s="76">
        <f t="shared" si="11"/>
        <v>0</v>
      </c>
      <c r="X7" s="76">
        <f t="shared" si="11"/>
        <v>0</v>
      </c>
      <c r="Y7" s="76">
        <f t="shared" si="11"/>
        <v>0</v>
      </c>
      <c r="Z7" s="76">
        <f t="shared" si="11"/>
        <v>0</v>
      </c>
      <c r="AA7" s="76">
        <f t="shared" si="11"/>
        <v>0</v>
      </c>
      <c r="AC7" s="19">
        <f t="shared" si="12"/>
        <v>0</v>
      </c>
      <c r="AG7" s="19">
        <v>4</v>
      </c>
      <c r="AH7" s="97">
        <v>1</v>
      </c>
      <c r="AI7" s="97"/>
      <c r="AJ7" s="97"/>
    </row>
    <row r="8" spans="2:36" x14ac:dyDescent="0.2">
      <c r="B8" s="25">
        <v>5</v>
      </c>
      <c r="C8" s="18" t="e">
        <f>'Celkové pořadí'!#REF!</f>
        <v>#REF!</v>
      </c>
      <c r="D8" s="20" t="e">
        <f>'Celkové pořadí'!#REF!</f>
        <v>#REF!</v>
      </c>
      <c r="E8" s="77" t="e">
        <f>VLOOKUP(D8,'Startovní listina'!B:J,9,0)</f>
        <v>#REF!</v>
      </c>
      <c r="F8" s="73" t="e">
        <f>'Celkové pořadí'!#REF!</f>
        <v>#REF!</v>
      </c>
      <c r="G8" s="19" t="e">
        <f>'Celkové pořadí'!#REF!</f>
        <v>#REF!</v>
      </c>
      <c r="H8" s="19" t="e">
        <f>'Celkové pořadí'!#REF!</f>
        <v>#REF!</v>
      </c>
      <c r="I8" s="19" t="e">
        <f>'Celkové pořadí'!#REF!</f>
        <v>#REF!</v>
      </c>
      <c r="J8" s="19" t="e">
        <f>'Celkové pořadí'!#REF!</f>
        <v>#REF!</v>
      </c>
      <c r="K8" s="19" t="e">
        <f>'Celkové pořadí'!#REF!</f>
        <v>#REF!</v>
      </c>
      <c r="L8" s="19" t="e">
        <f>'Celkové pořadí'!#REF!</f>
        <v>#REF!</v>
      </c>
      <c r="M8" s="19" t="e">
        <f>'Celkové pořadí'!#REF!</f>
        <v>#REF!</v>
      </c>
      <c r="N8" s="19" t="e">
        <f>'Celkové pořadí'!#REF!</f>
        <v>#REF!</v>
      </c>
      <c r="O8" s="19" t="e">
        <f>'Celkové pořadí'!#REF!</f>
        <v>#REF!</v>
      </c>
      <c r="P8" s="19" t="e">
        <f>'Celkové pořadí'!#REF!</f>
        <v>#REF!</v>
      </c>
      <c r="R8" s="76">
        <f t="shared" si="10"/>
        <v>0</v>
      </c>
      <c r="S8" s="76">
        <f t="shared" si="11"/>
        <v>0</v>
      </c>
      <c r="T8" s="76">
        <f t="shared" si="11"/>
        <v>0</v>
      </c>
      <c r="U8" s="76">
        <f t="shared" si="11"/>
        <v>0</v>
      </c>
      <c r="V8" s="76">
        <f t="shared" si="11"/>
        <v>0</v>
      </c>
      <c r="W8" s="76">
        <f t="shared" si="11"/>
        <v>0</v>
      </c>
      <c r="X8" s="76">
        <f t="shared" si="11"/>
        <v>0</v>
      </c>
      <c r="Y8" s="76">
        <f t="shared" si="11"/>
        <v>0</v>
      </c>
      <c r="Z8" s="76">
        <f t="shared" si="11"/>
        <v>0</v>
      </c>
      <c r="AA8" s="76">
        <f t="shared" si="11"/>
        <v>0</v>
      </c>
      <c r="AC8" s="19">
        <f t="shared" si="12"/>
        <v>0</v>
      </c>
      <c r="AG8" s="19">
        <v>5</v>
      </c>
      <c r="AH8" s="97">
        <v>1</v>
      </c>
      <c r="AI8" s="97"/>
      <c r="AJ8" s="97"/>
    </row>
    <row r="9" spans="2:36" x14ac:dyDescent="0.2">
      <c r="B9" s="25">
        <v>6</v>
      </c>
      <c r="C9" s="18" t="e">
        <f>'Celkové pořadí'!#REF!</f>
        <v>#REF!</v>
      </c>
      <c r="D9" s="20" t="e">
        <f>'Celkové pořadí'!#REF!</f>
        <v>#REF!</v>
      </c>
      <c r="E9" s="77" t="e">
        <f>VLOOKUP(D9,'Startovní listina'!B:J,9,0)</f>
        <v>#REF!</v>
      </c>
      <c r="F9" s="73" t="e">
        <f>'Celkové pořadí'!#REF!</f>
        <v>#REF!</v>
      </c>
      <c r="G9" s="19" t="e">
        <f>'Celkové pořadí'!#REF!</f>
        <v>#REF!</v>
      </c>
      <c r="H9" s="19" t="e">
        <f>'Celkové pořadí'!#REF!</f>
        <v>#REF!</v>
      </c>
      <c r="I9" s="19" t="e">
        <f>'Celkové pořadí'!#REF!</f>
        <v>#REF!</v>
      </c>
      <c r="J9" s="19" t="e">
        <f>'Celkové pořadí'!#REF!</f>
        <v>#REF!</v>
      </c>
      <c r="K9" s="19" t="e">
        <f>'Celkové pořadí'!#REF!</f>
        <v>#REF!</v>
      </c>
      <c r="L9" s="19" t="e">
        <f>'Celkové pořadí'!#REF!</f>
        <v>#REF!</v>
      </c>
      <c r="M9" s="19" t="e">
        <f>'Celkové pořadí'!#REF!</f>
        <v>#REF!</v>
      </c>
      <c r="N9" s="19" t="e">
        <f>'Celkové pořadí'!#REF!</f>
        <v>#REF!</v>
      </c>
      <c r="O9" s="19" t="e">
        <f>'Celkové pořadí'!#REF!</f>
        <v>#REF!</v>
      </c>
      <c r="P9" s="19" t="e">
        <f>'Celkové pořadí'!#REF!</f>
        <v>#REF!</v>
      </c>
      <c r="R9" s="76">
        <f t="shared" si="10"/>
        <v>0</v>
      </c>
      <c r="S9" s="76">
        <f t="shared" si="11"/>
        <v>0</v>
      </c>
      <c r="T9" s="76">
        <f t="shared" si="11"/>
        <v>0</v>
      </c>
      <c r="U9" s="76">
        <f t="shared" si="11"/>
        <v>0</v>
      </c>
      <c r="V9" s="76">
        <f t="shared" si="11"/>
        <v>0</v>
      </c>
      <c r="W9" s="76">
        <f t="shared" si="11"/>
        <v>0</v>
      </c>
      <c r="X9" s="76">
        <f t="shared" si="11"/>
        <v>0</v>
      </c>
      <c r="Y9" s="76">
        <f t="shared" si="11"/>
        <v>0</v>
      </c>
      <c r="Z9" s="76">
        <f t="shared" si="11"/>
        <v>0</v>
      </c>
      <c r="AA9" s="76">
        <f t="shared" si="11"/>
        <v>0</v>
      </c>
      <c r="AC9" s="19">
        <f t="shared" si="12"/>
        <v>0</v>
      </c>
      <c r="AG9" s="19">
        <v>6</v>
      </c>
      <c r="AH9" s="97">
        <v>1</v>
      </c>
      <c r="AI9" s="97"/>
      <c r="AJ9" s="97"/>
    </row>
    <row r="10" spans="2:36" x14ac:dyDescent="0.2">
      <c r="B10" s="25">
        <v>7</v>
      </c>
      <c r="C10" s="18">
        <f>'Celkové pořadí'!C4</f>
        <v>1</v>
      </c>
      <c r="D10" s="20" t="str">
        <f>'Celkové pořadí'!D4</f>
        <v>DOBŘEMY</v>
      </c>
      <c r="E10" s="77">
        <f>VLOOKUP(D10,'Startovní listina'!B:J,9,0)</f>
        <v>0</v>
      </c>
      <c r="F10" s="73">
        <f>'Celkové pořadí'!F4</f>
        <v>243</v>
      </c>
      <c r="G10" s="19">
        <f>'Celkové pořadí'!G4</f>
        <v>19</v>
      </c>
      <c r="H10" s="19">
        <f>'Celkové pořadí'!H4</f>
        <v>25</v>
      </c>
      <c r="I10" s="19">
        <f>'Celkové pořadí'!I4</f>
        <v>16</v>
      </c>
      <c r="J10" s="19">
        <f>'Celkové pořadí'!J4</f>
        <v>44</v>
      </c>
      <c r="K10" s="19">
        <f>'Celkové pořadí'!K4</f>
        <v>30</v>
      </c>
      <c r="L10" s="19">
        <f>'Celkové pořadí'!L4</f>
        <v>26</v>
      </c>
      <c r="M10" s="19">
        <f>'Celkové pořadí'!M4</f>
        <v>48</v>
      </c>
      <c r="N10" s="19">
        <f>'Celkové pořadí'!N4</f>
        <v>35</v>
      </c>
      <c r="O10" s="19" t="e">
        <f>'Celkové pořadí'!#REF!</f>
        <v>#REF!</v>
      </c>
      <c r="P10" s="19">
        <f>'Celkové pořadí'!O4</f>
        <v>0</v>
      </c>
      <c r="R10" s="76">
        <f t="shared" si="10"/>
        <v>12</v>
      </c>
      <c r="S10" s="76">
        <f t="shared" si="11"/>
        <v>50</v>
      </c>
      <c r="T10" s="76">
        <f t="shared" si="11"/>
        <v>10</v>
      </c>
      <c r="U10" s="76">
        <f t="shared" si="11"/>
        <v>12</v>
      </c>
      <c r="V10" s="76">
        <f t="shared" si="11"/>
        <v>10</v>
      </c>
      <c r="W10" s="76">
        <f t="shared" si="11"/>
        <v>10</v>
      </c>
      <c r="X10" s="76">
        <f t="shared" si="11"/>
        <v>14</v>
      </c>
      <c r="Y10" s="76">
        <f t="shared" si="11"/>
        <v>0</v>
      </c>
      <c r="Z10" s="76">
        <f t="shared" si="11"/>
        <v>0</v>
      </c>
      <c r="AA10" s="76">
        <f t="shared" si="11"/>
        <v>0</v>
      </c>
      <c r="AC10" s="19">
        <f t="shared" si="12"/>
        <v>7</v>
      </c>
      <c r="AG10" s="19">
        <v>7</v>
      </c>
      <c r="AH10" s="97">
        <v>1</v>
      </c>
      <c r="AI10" s="97"/>
      <c r="AJ10" s="97"/>
    </row>
    <row r="11" spans="2:36" x14ac:dyDescent="0.2">
      <c r="B11" s="25">
        <v>8</v>
      </c>
      <c r="C11" s="18">
        <f>'Celkové pořadí'!C5</f>
        <v>1</v>
      </c>
      <c r="D11" s="20" t="str">
        <f>'Celkové pořadí'!D5</f>
        <v>KAT</v>
      </c>
      <c r="E11" s="77" t="str">
        <f>VLOOKUP(D11,'Startovní listina'!B:J,9,0)</f>
        <v>NAŠE ZÁTOKA</v>
      </c>
      <c r="F11" s="73">
        <f>'Celkové pořadí'!F5</f>
        <v>211</v>
      </c>
      <c r="G11" s="19">
        <f>'Celkové pořadí'!G5</f>
        <v>18</v>
      </c>
      <c r="H11" s="19">
        <f>'Celkové pořadí'!H5</f>
        <v>20</v>
      </c>
      <c r="I11" s="19">
        <f>'Celkové pořadí'!I5</f>
        <v>13</v>
      </c>
      <c r="J11" s="19">
        <f>'Celkové pořadí'!J5</f>
        <v>37</v>
      </c>
      <c r="K11" s="19">
        <f>'Celkové pořadí'!K5</f>
        <v>26</v>
      </c>
      <c r="L11" s="19">
        <f>'Celkové pořadí'!L5</f>
        <v>21</v>
      </c>
      <c r="M11" s="19">
        <f>'Celkové pořadí'!M5</f>
        <v>43</v>
      </c>
      <c r="N11" s="19">
        <f>'Celkové pořadí'!N5</f>
        <v>33</v>
      </c>
      <c r="O11" s="19" t="e">
        <f>'Celkové pořadí'!#REF!</f>
        <v>#REF!</v>
      </c>
      <c r="P11" s="19">
        <f>'Celkové pořadí'!O5</f>
        <v>0</v>
      </c>
      <c r="R11" s="76">
        <f t="shared" si="10"/>
        <v>12</v>
      </c>
      <c r="S11" s="76">
        <f t="shared" si="11"/>
        <v>50</v>
      </c>
      <c r="T11" s="76">
        <f t="shared" si="11"/>
        <v>10</v>
      </c>
      <c r="U11" s="76">
        <f t="shared" si="11"/>
        <v>12</v>
      </c>
      <c r="V11" s="76">
        <f t="shared" si="11"/>
        <v>10</v>
      </c>
      <c r="W11" s="76">
        <f t="shared" si="11"/>
        <v>10</v>
      </c>
      <c r="X11" s="76">
        <f t="shared" si="11"/>
        <v>14</v>
      </c>
      <c r="Y11" s="76">
        <f t="shared" si="11"/>
        <v>0</v>
      </c>
      <c r="Z11" s="76">
        <f t="shared" si="11"/>
        <v>0</v>
      </c>
      <c r="AA11" s="76">
        <f t="shared" si="11"/>
        <v>0</v>
      </c>
      <c r="AC11" s="19">
        <f t="shared" si="12"/>
        <v>7</v>
      </c>
      <c r="AG11"/>
    </row>
    <row r="12" spans="2:36" x14ac:dyDescent="0.2">
      <c r="B12" s="25">
        <v>9</v>
      </c>
      <c r="C12" s="18">
        <f>'Celkové pořadí'!C6</f>
        <v>4</v>
      </c>
      <c r="D12" s="20" t="str">
        <f>'Celkové pořadí'!D6</f>
        <v>SANTA</v>
      </c>
      <c r="E12" s="77" t="str">
        <f>VLOOKUP(D12,'Startovní listina'!B:J,9,0)</f>
        <v>-</v>
      </c>
      <c r="F12" s="73">
        <f>'Celkové pořadí'!F6</f>
        <v>196</v>
      </c>
      <c r="G12" s="19">
        <f>'Celkové pořadí'!G6</f>
        <v>17</v>
      </c>
      <c r="H12" s="19">
        <f>'Celkové pořadí'!H6</f>
        <v>19</v>
      </c>
      <c r="I12" s="19">
        <f>'Celkové pořadí'!I6</f>
        <v>12</v>
      </c>
      <c r="J12" s="19">
        <f>'Celkové pořadí'!J6</f>
        <v>31</v>
      </c>
      <c r="K12" s="19">
        <f>'Celkové pořadí'!K6</f>
        <v>22</v>
      </c>
      <c r="L12" s="19">
        <f>'Celkové pořadí'!L6</f>
        <v>28</v>
      </c>
      <c r="M12" s="19">
        <f>'Celkové pořadí'!M6</f>
        <v>36</v>
      </c>
      <c r="N12" s="19">
        <f>'Celkové pořadí'!N6</f>
        <v>31</v>
      </c>
      <c r="O12" s="19" t="e">
        <f>'Celkové pořadí'!#REF!</f>
        <v>#REF!</v>
      </c>
      <c r="P12" s="19">
        <f>'Celkové pořadí'!O6</f>
        <v>0</v>
      </c>
      <c r="R12" s="76">
        <f t="shared" si="10"/>
        <v>6</v>
      </c>
      <c r="S12" s="76">
        <f t="shared" si="11"/>
        <v>25</v>
      </c>
      <c r="T12" s="76">
        <f t="shared" si="11"/>
        <v>5</v>
      </c>
      <c r="U12" s="76">
        <f t="shared" si="11"/>
        <v>6</v>
      </c>
      <c r="V12" s="76">
        <f t="shared" si="11"/>
        <v>5</v>
      </c>
      <c r="W12" s="76">
        <f t="shared" si="11"/>
        <v>5</v>
      </c>
      <c r="X12" s="76">
        <f t="shared" si="11"/>
        <v>7</v>
      </c>
      <c r="Y12" s="76">
        <f t="shared" si="11"/>
        <v>0</v>
      </c>
      <c r="Z12" s="76">
        <f t="shared" si="11"/>
        <v>0</v>
      </c>
      <c r="AA12" s="76">
        <f t="shared" si="11"/>
        <v>0</v>
      </c>
      <c r="AC12" s="19">
        <f t="shared" si="12"/>
        <v>7</v>
      </c>
    </row>
    <row r="13" spans="2:36" x14ac:dyDescent="0.2">
      <c r="B13" s="25">
        <v>10</v>
      </c>
      <c r="C13" s="18">
        <f>'Celkové pořadí'!C7</f>
        <v>3</v>
      </c>
      <c r="D13" s="20" t="str">
        <f>'Celkové pořadí'!D7</f>
        <v>PÍĎALKA</v>
      </c>
      <c r="E13" s="77" t="str">
        <f>VLOOKUP(D13,'Startovní listina'!B:J,9,0)</f>
        <v>ATLANTIDA</v>
      </c>
      <c r="F13" s="73">
        <f>'Celkové pořadí'!F7</f>
        <v>190</v>
      </c>
      <c r="G13" s="19">
        <f>'Celkové pořadí'!G7</f>
        <v>12</v>
      </c>
      <c r="H13" s="19">
        <f>'Celkové pořadí'!H7</f>
        <v>22</v>
      </c>
      <c r="I13" s="19">
        <f>'Celkové pořadí'!I7</f>
        <v>11</v>
      </c>
      <c r="J13" s="19">
        <f>'Celkové pořadí'!J7</f>
        <v>38</v>
      </c>
      <c r="K13" s="19">
        <f>'Celkové pořadí'!K7</f>
        <v>19</v>
      </c>
      <c r="L13" s="19">
        <f>'Celkové pořadí'!L7</f>
        <v>23</v>
      </c>
      <c r="M13" s="19">
        <f>'Celkové pořadí'!M7</f>
        <v>37</v>
      </c>
      <c r="N13" s="19">
        <f>'Celkové pořadí'!N7</f>
        <v>28</v>
      </c>
      <c r="O13" s="19" t="e">
        <f>'Celkové pořadí'!#REF!</f>
        <v>#REF!</v>
      </c>
      <c r="P13" s="19">
        <f>'Celkové pořadí'!O7</f>
        <v>0</v>
      </c>
      <c r="R13" s="76">
        <f t="shared" si="10"/>
        <v>12</v>
      </c>
      <c r="S13" s="76">
        <f t="shared" si="11"/>
        <v>50</v>
      </c>
      <c r="T13" s="76">
        <f t="shared" si="11"/>
        <v>10</v>
      </c>
      <c r="U13" s="76">
        <f t="shared" si="11"/>
        <v>12</v>
      </c>
      <c r="V13" s="76">
        <f t="shared" si="11"/>
        <v>10</v>
      </c>
      <c r="W13" s="76">
        <f t="shared" si="11"/>
        <v>10</v>
      </c>
      <c r="X13" s="76">
        <f t="shared" si="11"/>
        <v>14</v>
      </c>
      <c r="Y13" s="76">
        <f t="shared" si="11"/>
        <v>0</v>
      </c>
      <c r="Z13" s="76">
        <f t="shared" si="11"/>
        <v>0</v>
      </c>
      <c r="AA13" s="76">
        <f t="shared" si="11"/>
        <v>0</v>
      </c>
      <c r="AC13" s="19">
        <f t="shared" si="12"/>
        <v>7</v>
      </c>
      <c r="AG13"/>
    </row>
    <row r="14" spans="2:36" x14ac:dyDescent="0.2">
      <c r="B14" s="25">
        <v>11</v>
      </c>
      <c r="C14" s="18">
        <f>'Celkové pořadí'!C8</f>
        <v>3</v>
      </c>
      <c r="D14" s="20" t="str">
        <f>'Celkové pořadí'!D8</f>
        <v>PERFORMANCE</v>
      </c>
      <c r="E14" s="77" t="str">
        <f>VLOOKUP(D14,'Startovní listina'!B:J,9,0)</f>
        <v>YCKP</v>
      </c>
      <c r="F14" s="73">
        <f>'Celkové pořadí'!F8</f>
        <v>185</v>
      </c>
      <c r="G14" s="19">
        <f>'Celkové pořadí'!G8</f>
        <v>0</v>
      </c>
      <c r="H14" s="19">
        <f>'Celkové pořadí'!H8</f>
        <v>24</v>
      </c>
      <c r="I14" s="19">
        <f>'Celkové pořadí'!I8</f>
        <v>15</v>
      </c>
      <c r="J14" s="19">
        <f>'Celkové pořadí'!J8</f>
        <v>42</v>
      </c>
      <c r="K14" s="19">
        <f>'Celkové pořadí'!K8</f>
        <v>0</v>
      </c>
      <c r="L14" s="19">
        <f>'Celkové pořadí'!L8</f>
        <v>25</v>
      </c>
      <c r="M14" s="19">
        <f>'Celkové pořadí'!M8</f>
        <v>45</v>
      </c>
      <c r="N14" s="19">
        <f>'Celkové pořadí'!N8</f>
        <v>34</v>
      </c>
      <c r="O14" s="19" t="e">
        <f>'Celkové pořadí'!#REF!</f>
        <v>#REF!</v>
      </c>
      <c r="P14" s="19">
        <f>'Celkové pořadí'!O8</f>
        <v>0</v>
      </c>
      <c r="R14" s="76">
        <f t="shared" si="10"/>
        <v>0</v>
      </c>
      <c r="S14" s="76">
        <f t="shared" si="11"/>
        <v>50</v>
      </c>
      <c r="T14" s="76">
        <f t="shared" si="11"/>
        <v>10</v>
      </c>
      <c r="U14" s="76">
        <f t="shared" si="11"/>
        <v>12</v>
      </c>
      <c r="V14" s="76">
        <f t="shared" si="11"/>
        <v>0</v>
      </c>
      <c r="W14" s="76">
        <f t="shared" si="11"/>
        <v>10</v>
      </c>
      <c r="X14" s="76">
        <f t="shared" si="11"/>
        <v>14</v>
      </c>
      <c r="Y14" s="76">
        <f t="shared" si="11"/>
        <v>0</v>
      </c>
      <c r="Z14" s="76">
        <f t="shared" si="11"/>
        <v>0</v>
      </c>
      <c r="AA14" s="76">
        <f t="shared" si="11"/>
        <v>0</v>
      </c>
      <c r="AC14" s="19">
        <f t="shared" si="12"/>
        <v>5</v>
      </c>
      <c r="AG14"/>
    </row>
    <row r="15" spans="2:36" x14ac:dyDescent="0.2">
      <c r="B15" s="25">
        <v>12</v>
      </c>
      <c r="C15" s="18">
        <f>'Celkové pořadí'!C9</f>
        <v>3</v>
      </c>
      <c r="D15" s="20" t="str">
        <f>'Celkové pořadí'!D9</f>
        <v>JUPÍ IV</v>
      </c>
      <c r="E15" s="77" t="str">
        <f>VLOOKUP(D15,'Startovní listina'!B:J,9,0)</f>
        <v>NAŠE ZÁTOKA</v>
      </c>
      <c r="F15" s="73">
        <f>'Celkové pořadí'!F9</f>
        <v>184</v>
      </c>
      <c r="G15" s="19">
        <f>'Celkové pořadí'!G9</f>
        <v>0</v>
      </c>
      <c r="H15" s="19">
        <f>'Celkové pořadí'!H9</f>
        <v>21</v>
      </c>
      <c r="I15" s="19">
        <f>'Celkové pořadí'!I9</f>
        <v>0</v>
      </c>
      <c r="J15" s="19">
        <f>'Celkové pořadí'!J9</f>
        <v>41</v>
      </c>
      <c r="K15" s="19">
        <f>'Celkové pořadí'!K9</f>
        <v>24</v>
      </c>
      <c r="L15" s="19">
        <f>'Celkové pořadí'!L9</f>
        <v>27</v>
      </c>
      <c r="M15" s="19">
        <f>'Celkové pořadí'!M9</f>
        <v>44</v>
      </c>
      <c r="N15" s="19">
        <f>'Celkové pořadí'!N9</f>
        <v>27</v>
      </c>
      <c r="O15" s="19" t="e">
        <f>'Celkové pořadí'!#REF!</f>
        <v>#REF!</v>
      </c>
      <c r="P15" s="19">
        <f>'Celkové pořadí'!O9</f>
        <v>0</v>
      </c>
      <c r="R15" s="76">
        <f t="shared" si="10"/>
        <v>0</v>
      </c>
      <c r="S15" s="76">
        <f t="shared" si="11"/>
        <v>50</v>
      </c>
      <c r="T15" s="76">
        <f t="shared" si="11"/>
        <v>0</v>
      </c>
      <c r="U15" s="76">
        <f t="shared" si="11"/>
        <v>12</v>
      </c>
      <c r="V15" s="76">
        <f t="shared" si="11"/>
        <v>10</v>
      </c>
      <c r="W15" s="76">
        <f t="shared" si="11"/>
        <v>10</v>
      </c>
      <c r="X15" s="76">
        <f t="shared" si="11"/>
        <v>14</v>
      </c>
      <c r="Y15" s="76">
        <f t="shared" si="11"/>
        <v>0</v>
      </c>
      <c r="Z15" s="76">
        <f t="shared" si="11"/>
        <v>0</v>
      </c>
      <c r="AA15" s="76">
        <f t="shared" si="11"/>
        <v>0</v>
      </c>
      <c r="AC15" s="19">
        <f t="shared" si="12"/>
        <v>5</v>
      </c>
      <c r="AG15"/>
    </row>
    <row r="16" spans="2:36" x14ac:dyDescent="0.2">
      <c r="B16" s="25">
        <v>13</v>
      </c>
      <c r="C16" s="18">
        <f>'Celkové pořadí'!C10</f>
        <v>4</v>
      </c>
      <c r="D16" s="20" t="str">
        <f>'Celkové pořadí'!D10</f>
        <v>BARAKA</v>
      </c>
      <c r="E16" s="77" t="str">
        <f>VLOOKUP(D16,'Startovní listina'!B:J,9,0)</f>
        <v>MODRÁ LODĚNICE</v>
      </c>
      <c r="F16" s="73">
        <f>'Celkové pořadí'!F10</f>
        <v>161</v>
      </c>
      <c r="G16" s="19">
        <f>'Celkové pořadí'!G10</f>
        <v>16</v>
      </c>
      <c r="H16" s="19">
        <f>'Celkové pořadí'!H10</f>
        <v>16</v>
      </c>
      <c r="I16" s="19">
        <f>'Celkové pořadí'!I10</f>
        <v>0</v>
      </c>
      <c r="J16" s="19">
        <f>'Celkové pořadí'!J10</f>
        <v>39</v>
      </c>
      <c r="K16" s="19">
        <f>'Celkové pořadí'!K10</f>
        <v>0</v>
      </c>
      <c r="L16" s="19">
        <f>'Celkové pořadí'!L10</f>
        <v>22</v>
      </c>
      <c r="M16" s="19">
        <f>'Celkové pořadí'!M10</f>
        <v>38</v>
      </c>
      <c r="N16" s="19">
        <f>'Celkové pořadí'!N10</f>
        <v>30</v>
      </c>
      <c r="O16" s="19" t="e">
        <f>'Celkové pořadí'!#REF!</f>
        <v>#REF!</v>
      </c>
      <c r="P16" s="19">
        <f>'Celkové pořadí'!O10</f>
        <v>0</v>
      </c>
      <c r="R16" s="76">
        <f t="shared" si="10"/>
        <v>6</v>
      </c>
      <c r="S16" s="76">
        <f t="shared" si="11"/>
        <v>25</v>
      </c>
      <c r="T16" s="76">
        <f t="shared" si="11"/>
        <v>0</v>
      </c>
      <c r="U16" s="76">
        <f t="shared" si="11"/>
        <v>6</v>
      </c>
      <c r="V16" s="76">
        <f t="shared" si="11"/>
        <v>0</v>
      </c>
      <c r="W16" s="76">
        <f t="shared" si="11"/>
        <v>5</v>
      </c>
      <c r="X16" s="76">
        <f t="shared" si="11"/>
        <v>7</v>
      </c>
      <c r="Y16" s="76">
        <f t="shared" si="11"/>
        <v>0</v>
      </c>
      <c r="Z16" s="76">
        <f t="shared" si="11"/>
        <v>0</v>
      </c>
      <c r="AA16" s="76">
        <f t="shared" si="11"/>
        <v>0</v>
      </c>
      <c r="AC16" s="19">
        <f t="shared" si="12"/>
        <v>5</v>
      </c>
      <c r="AG16"/>
    </row>
    <row r="17" spans="2:33" x14ac:dyDescent="0.2">
      <c r="B17" s="25">
        <v>14</v>
      </c>
      <c r="C17" s="18">
        <f>'Celkové pořadí'!C11</f>
        <v>4</v>
      </c>
      <c r="D17" s="20" t="str">
        <f>'Celkové pořadí'!D11</f>
        <v>SAMANTA</v>
      </c>
      <c r="E17" s="77" t="str">
        <f>VLOOKUP(D17,'Startovní listina'!B:J,9,0)</f>
        <v>JKK</v>
      </c>
      <c r="F17" s="73">
        <f>'Celkové pořadí'!F11</f>
        <v>146</v>
      </c>
      <c r="G17" s="19">
        <f>'Celkové pořadí'!G11</f>
        <v>10</v>
      </c>
      <c r="H17" s="19">
        <f>'Celkové pořadí'!H11</f>
        <v>12</v>
      </c>
      <c r="I17" s="19">
        <f>'Celkové pořadí'!I11</f>
        <v>9</v>
      </c>
      <c r="J17" s="19">
        <f>'Celkové pořadí'!J11</f>
        <v>34</v>
      </c>
      <c r="K17" s="19">
        <f>'Celkové pořadí'!K11</f>
        <v>13</v>
      </c>
      <c r="L17" s="19">
        <f>'Celkové pořadí'!L11</f>
        <v>19</v>
      </c>
      <c r="M17" s="19">
        <f>'Celkové pořadí'!M11</f>
        <v>25</v>
      </c>
      <c r="N17" s="19">
        <f>'Celkové pořadí'!N11</f>
        <v>24</v>
      </c>
      <c r="O17" s="19" t="e">
        <f>'Celkové pořadí'!#REF!</f>
        <v>#REF!</v>
      </c>
      <c r="P17" s="19">
        <f>'Celkové pořadí'!O11</f>
        <v>0</v>
      </c>
      <c r="R17" s="76">
        <f t="shared" si="10"/>
        <v>6</v>
      </c>
      <c r="S17" s="76">
        <f t="shared" si="11"/>
        <v>25</v>
      </c>
      <c r="T17" s="76">
        <f t="shared" si="11"/>
        <v>5</v>
      </c>
      <c r="U17" s="76">
        <f t="shared" si="11"/>
        <v>6</v>
      </c>
      <c r="V17" s="76">
        <f t="shared" si="11"/>
        <v>5</v>
      </c>
      <c r="W17" s="76">
        <f t="shared" si="11"/>
        <v>5</v>
      </c>
      <c r="X17" s="76">
        <f t="shared" si="11"/>
        <v>7</v>
      </c>
      <c r="Y17" s="76">
        <f t="shared" si="11"/>
        <v>0</v>
      </c>
      <c r="Z17" s="76">
        <f t="shared" si="11"/>
        <v>0</v>
      </c>
      <c r="AA17" s="76">
        <f t="shared" si="11"/>
        <v>0</v>
      </c>
      <c r="AC17" s="19">
        <f t="shared" si="12"/>
        <v>7</v>
      </c>
      <c r="AG17"/>
    </row>
    <row r="18" spans="2:33" x14ac:dyDescent="0.2">
      <c r="B18" s="25">
        <v>15</v>
      </c>
      <c r="C18" s="18">
        <f>'Celkové pořadí'!C12</f>
        <v>3</v>
      </c>
      <c r="D18" s="20" t="str">
        <f>'Celkové pořadí'!D12</f>
        <v>FLYING FRIEND</v>
      </c>
      <c r="E18" s="77" t="str">
        <f>VLOOKUP(D18,'Startovní listina'!B:J,9,0)</f>
        <v>YC NOVÝ KNÍN</v>
      </c>
      <c r="F18" s="73">
        <f>'Celkové pořadí'!F12</f>
        <v>146</v>
      </c>
      <c r="G18" s="19">
        <f>'Celkové pořadí'!G12</f>
        <v>0</v>
      </c>
      <c r="H18" s="19">
        <f>'Celkové pořadí'!H12</f>
        <v>0</v>
      </c>
      <c r="I18" s="19">
        <f>'Celkové pořadí'!I12</f>
        <v>0</v>
      </c>
      <c r="J18" s="19">
        <f>'Celkové pořadí'!J12</f>
        <v>43</v>
      </c>
      <c r="K18" s="19">
        <f>'Celkové pořadí'!K12</f>
        <v>28</v>
      </c>
      <c r="L18" s="19">
        <f>'Celkové pořadí'!L12</f>
        <v>29</v>
      </c>
      <c r="M18" s="19">
        <f>'Celkové pořadí'!M12</f>
        <v>46</v>
      </c>
      <c r="N18" s="19">
        <f>'Celkové pořadí'!N12</f>
        <v>0</v>
      </c>
      <c r="O18" s="19" t="e">
        <f>'Celkové pořadí'!#REF!</f>
        <v>#REF!</v>
      </c>
      <c r="P18" s="19">
        <f>'Celkové pořadí'!O12</f>
        <v>0</v>
      </c>
      <c r="R18" s="76">
        <f t="shared" si="10"/>
        <v>0</v>
      </c>
      <c r="S18" s="76">
        <f t="shared" si="11"/>
        <v>0</v>
      </c>
      <c r="T18" s="76">
        <f t="shared" si="11"/>
        <v>0</v>
      </c>
      <c r="U18" s="76">
        <f t="shared" si="11"/>
        <v>12</v>
      </c>
      <c r="V18" s="76">
        <f t="shared" si="11"/>
        <v>10</v>
      </c>
      <c r="W18" s="76">
        <f t="shared" si="11"/>
        <v>10</v>
      </c>
      <c r="X18" s="76">
        <f t="shared" si="11"/>
        <v>14</v>
      </c>
      <c r="Y18" s="76">
        <f t="shared" si="11"/>
        <v>0</v>
      </c>
      <c r="Z18" s="76">
        <f t="shared" si="11"/>
        <v>0</v>
      </c>
      <c r="AA18" s="76">
        <f t="shared" si="11"/>
        <v>0</v>
      </c>
      <c r="AC18" s="19">
        <f t="shared" si="12"/>
        <v>4</v>
      </c>
      <c r="AG18"/>
    </row>
    <row r="19" spans="2:33" x14ac:dyDescent="0.2">
      <c r="B19" s="25">
        <v>16</v>
      </c>
      <c r="C19" s="18">
        <f>'Celkové pořadí'!C13</f>
        <v>4</v>
      </c>
      <c r="D19" s="20" t="str">
        <f>'Celkové pořadí'!D13</f>
        <v>RAM</v>
      </c>
      <c r="E19" s="77" t="str">
        <f>VLOOKUP(D19,'Startovní listina'!B:J,9,0)</f>
        <v>JKK</v>
      </c>
      <c r="F19" s="73">
        <f>'Celkové pořadí'!F13</f>
        <v>144</v>
      </c>
      <c r="G19" s="19">
        <f>'Celkové pořadí'!G13</f>
        <v>0</v>
      </c>
      <c r="H19" s="19">
        <f>'Celkové pořadí'!H13</f>
        <v>8</v>
      </c>
      <c r="I19" s="19">
        <f>'Celkové pořadí'!I13</f>
        <v>10</v>
      </c>
      <c r="J19" s="19">
        <f>'Celkové pořadí'!J13</f>
        <v>28</v>
      </c>
      <c r="K19" s="19">
        <f>'Celkové pořadí'!K13</f>
        <v>20</v>
      </c>
      <c r="L19" s="19">
        <f>'Celkové pořadí'!L13</f>
        <v>20</v>
      </c>
      <c r="M19" s="19">
        <f>'Celkové pořadí'!M13</f>
        <v>35</v>
      </c>
      <c r="N19" s="19">
        <f>'Celkové pořadí'!N13</f>
        <v>23</v>
      </c>
      <c r="O19" s="19" t="e">
        <f>'Celkové pořadí'!#REF!</f>
        <v>#REF!</v>
      </c>
      <c r="P19" s="19">
        <f>'Celkové pořadí'!O13</f>
        <v>0</v>
      </c>
      <c r="R19" s="76">
        <f t="shared" si="10"/>
        <v>0</v>
      </c>
      <c r="S19" s="76">
        <f t="shared" si="11"/>
        <v>25</v>
      </c>
      <c r="T19" s="76">
        <f t="shared" si="11"/>
        <v>5</v>
      </c>
      <c r="U19" s="76">
        <f t="shared" si="11"/>
        <v>6</v>
      </c>
      <c r="V19" s="76">
        <f t="shared" si="11"/>
        <v>5</v>
      </c>
      <c r="W19" s="76">
        <f t="shared" si="11"/>
        <v>5</v>
      </c>
      <c r="X19" s="76">
        <f t="shared" si="11"/>
        <v>7</v>
      </c>
      <c r="Y19" s="76">
        <f t="shared" si="11"/>
        <v>0</v>
      </c>
      <c r="Z19" s="76">
        <f t="shared" si="11"/>
        <v>0</v>
      </c>
      <c r="AA19" s="76">
        <f t="shared" si="11"/>
        <v>0</v>
      </c>
      <c r="AC19" s="19">
        <f t="shared" si="12"/>
        <v>6</v>
      </c>
      <c r="AG19"/>
    </row>
    <row r="20" spans="2:33" x14ac:dyDescent="0.2">
      <c r="B20" s="25">
        <v>17</v>
      </c>
      <c r="C20" s="18">
        <f>'Celkové pořadí'!C14</f>
        <v>3</v>
      </c>
      <c r="D20" s="20" t="str">
        <f>'Celkové pořadí'!D14</f>
        <v>CAREN</v>
      </c>
      <c r="E20" s="77" t="str">
        <f>VLOOKUP(D20,'Startovní listina'!B:J,9,0)</f>
        <v>NAŠE ZÁTOKA</v>
      </c>
      <c r="F20" s="73">
        <f>'Celkové pořadí'!F14</f>
        <v>139</v>
      </c>
      <c r="G20" s="19">
        <f>'Celkové pořadí'!G14</f>
        <v>0</v>
      </c>
      <c r="H20" s="19">
        <f>'Celkové pořadí'!H14</f>
        <v>0</v>
      </c>
      <c r="I20" s="19">
        <f>'Celkové pořadí'!I14</f>
        <v>0</v>
      </c>
      <c r="J20" s="19">
        <f>'Celkové pořadí'!J14</f>
        <v>40</v>
      </c>
      <c r="K20" s="19">
        <f>'Celkové pořadí'!K14</f>
        <v>25</v>
      </c>
      <c r="L20" s="19">
        <f>'Celkové pořadí'!L14</f>
        <v>0</v>
      </c>
      <c r="M20" s="19">
        <f>'Celkové pořadí'!M14</f>
        <v>42</v>
      </c>
      <c r="N20" s="19">
        <f>'Celkové pořadí'!N14</f>
        <v>32</v>
      </c>
      <c r="O20" s="19" t="e">
        <f>'Celkové pořadí'!#REF!</f>
        <v>#REF!</v>
      </c>
      <c r="P20" s="19">
        <f>'Celkové pořadí'!O14</f>
        <v>0</v>
      </c>
      <c r="R20" s="76">
        <f t="shared" si="10"/>
        <v>0</v>
      </c>
      <c r="S20" s="76">
        <f t="shared" ref="S20:AA35" si="13">IFERROR(IF(H20&gt;0,S$2,0)*VLOOKUP($C20,$AG:$AH,2,0),0)</f>
        <v>0</v>
      </c>
      <c r="T20" s="76">
        <f t="shared" si="13"/>
        <v>0</v>
      </c>
      <c r="U20" s="76">
        <f t="shared" si="13"/>
        <v>12</v>
      </c>
      <c r="V20" s="76">
        <f t="shared" si="13"/>
        <v>10</v>
      </c>
      <c r="W20" s="76">
        <f t="shared" si="13"/>
        <v>0</v>
      </c>
      <c r="X20" s="76">
        <f t="shared" si="13"/>
        <v>14</v>
      </c>
      <c r="Y20" s="76">
        <f t="shared" si="13"/>
        <v>0</v>
      </c>
      <c r="Z20" s="76">
        <f t="shared" si="13"/>
        <v>0</v>
      </c>
      <c r="AA20" s="76">
        <f t="shared" si="13"/>
        <v>0</v>
      </c>
      <c r="AC20" s="19">
        <f t="shared" si="12"/>
        <v>3</v>
      </c>
      <c r="AG20"/>
    </row>
    <row r="21" spans="2:33" x14ac:dyDescent="0.2">
      <c r="B21" s="25">
        <v>18</v>
      </c>
      <c r="C21" s="18">
        <f>'Celkové pořadí'!C15</f>
        <v>5</v>
      </c>
      <c r="D21" s="20" t="str">
        <f>'Celkové pořadí'!D15</f>
        <v>VEGA</v>
      </c>
      <c r="E21" s="77" t="str">
        <f>VLOOKUP(D21,'Startovní listina'!B:J,9,0)</f>
        <v>JKK</v>
      </c>
      <c r="F21" s="73">
        <f>'Celkové pořadí'!F15</f>
        <v>136</v>
      </c>
      <c r="G21" s="19">
        <f>'Celkové pořadí'!G15</f>
        <v>9</v>
      </c>
      <c r="H21" s="19">
        <f>'Celkové pořadí'!H15</f>
        <v>15</v>
      </c>
      <c r="I21" s="19">
        <f>'Celkové pořadí'!I15</f>
        <v>0</v>
      </c>
      <c r="J21" s="19">
        <f>'Celkové pořadí'!J15</f>
        <v>24</v>
      </c>
      <c r="K21" s="19">
        <f>'Celkové pořadí'!K15</f>
        <v>15</v>
      </c>
      <c r="L21" s="19">
        <f>'Celkové pořadí'!L15</f>
        <v>18</v>
      </c>
      <c r="M21" s="19">
        <f>'Celkové pořadí'!M15</f>
        <v>29</v>
      </c>
      <c r="N21" s="19">
        <f>'Celkové pořadí'!N15</f>
        <v>26</v>
      </c>
      <c r="O21" s="19" t="e">
        <f>'Celkové pořadí'!#REF!</f>
        <v>#REF!</v>
      </c>
      <c r="P21" s="19">
        <f>'Celkové pořadí'!O15</f>
        <v>0</v>
      </c>
      <c r="R21" s="76">
        <f t="shared" si="10"/>
        <v>6</v>
      </c>
      <c r="S21" s="76">
        <f t="shared" si="13"/>
        <v>25</v>
      </c>
      <c r="T21" s="76">
        <f t="shared" si="13"/>
        <v>0</v>
      </c>
      <c r="U21" s="76">
        <f t="shared" si="13"/>
        <v>6</v>
      </c>
      <c r="V21" s="76">
        <f t="shared" si="13"/>
        <v>5</v>
      </c>
      <c r="W21" s="76">
        <f t="shared" si="13"/>
        <v>5</v>
      </c>
      <c r="X21" s="76">
        <f t="shared" si="13"/>
        <v>7</v>
      </c>
      <c r="Y21" s="76">
        <f t="shared" si="13"/>
        <v>0</v>
      </c>
      <c r="Z21" s="76">
        <f t="shared" si="13"/>
        <v>0</v>
      </c>
      <c r="AA21" s="76">
        <f t="shared" si="13"/>
        <v>0</v>
      </c>
      <c r="AC21" s="19">
        <f t="shared" si="12"/>
        <v>6</v>
      </c>
      <c r="AG21"/>
    </row>
    <row r="22" spans="2:33" x14ac:dyDescent="0.2">
      <c r="B22" s="25">
        <v>19</v>
      </c>
      <c r="C22" s="18">
        <f>'Celkové pořadí'!C16</f>
        <v>3</v>
      </c>
      <c r="D22" s="20" t="str">
        <f>'Celkové pořadí'!D16</f>
        <v>Celsio</v>
      </c>
      <c r="E22" s="77" t="str">
        <f>VLOOKUP(D22,'Startovní listina'!B:J,9,0)</f>
        <v>KOBYLNÍKY</v>
      </c>
      <c r="F22" s="73">
        <f>'Celkové pořadí'!F16</f>
        <v>106</v>
      </c>
      <c r="G22" s="19">
        <f>'Celkové pořadí'!G16</f>
        <v>0</v>
      </c>
      <c r="H22" s="19">
        <f>'Celkové pořadí'!H16</f>
        <v>0</v>
      </c>
      <c r="I22" s="19">
        <f>'Celkové pořadí'!I16</f>
        <v>0</v>
      </c>
      <c r="J22" s="19">
        <f>'Celkové pořadí'!J16</f>
        <v>0</v>
      </c>
      <c r="K22" s="19">
        <f>'Celkové pořadí'!K16</f>
        <v>29</v>
      </c>
      <c r="L22" s="19">
        <f>'Celkové pořadí'!L16</f>
        <v>30</v>
      </c>
      <c r="M22" s="19">
        <f>'Celkové pořadí'!M16</f>
        <v>47</v>
      </c>
      <c r="N22" s="19">
        <f>'Celkové pořadí'!N16</f>
        <v>0</v>
      </c>
      <c r="O22" s="19" t="e">
        <f>'Celkové pořadí'!#REF!</f>
        <v>#REF!</v>
      </c>
      <c r="P22" s="19">
        <f>'Celkové pořadí'!O16</f>
        <v>0</v>
      </c>
      <c r="R22" s="76">
        <f t="shared" si="10"/>
        <v>0</v>
      </c>
      <c r="S22" s="76">
        <f t="shared" si="13"/>
        <v>0</v>
      </c>
      <c r="T22" s="76">
        <f t="shared" si="13"/>
        <v>0</v>
      </c>
      <c r="U22" s="76">
        <f t="shared" si="13"/>
        <v>0</v>
      </c>
      <c r="V22" s="76">
        <f t="shared" si="13"/>
        <v>10</v>
      </c>
      <c r="W22" s="76">
        <f t="shared" si="13"/>
        <v>10</v>
      </c>
      <c r="X22" s="76">
        <f t="shared" si="13"/>
        <v>14</v>
      </c>
      <c r="Y22" s="76">
        <f t="shared" si="13"/>
        <v>0</v>
      </c>
      <c r="Z22" s="76">
        <f t="shared" si="13"/>
        <v>0</v>
      </c>
      <c r="AA22" s="76">
        <f t="shared" si="13"/>
        <v>0</v>
      </c>
      <c r="AC22" s="19">
        <f t="shared" si="12"/>
        <v>3</v>
      </c>
      <c r="AG22"/>
    </row>
    <row r="23" spans="2:33" x14ac:dyDescent="0.2">
      <c r="B23" s="25">
        <v>20</v>
      </c>
      <c r="C23" s="18">
        <f>'Celkové pořadí'!C17</f>
        <v>4</v>
      </c>
      <c r="D23" s="20" t="str">
        <f>'Celkové pořadí'!D17</f>
        <v>GASPÉ</v>
      </c>
      <c r="E23" s="77" t="str">
        <f>VLOOKUP(D23,'Startovní listina'!B:J,9,0)</f>
        <v>JKK</v>
      </c>
      <c r="F23" s="73">
        <f>'Celkové pořadí'!F17</f>
        <v>103</v>
      </c>
      <c r="G23" s="19">
        <f>'Celkové pořadí'!G17</f>
        <v>15</v>
      </c>
      <c r="H23" s="19">
        <f>'Celkové pořadí'!H17</f>
        <v>18</v>
      </c>
      <c r="I23" s="19">
        <f>'Celkové pořadí'!I17</f>
        <v>8</v>
      </c>
      <c r="J23" s="19">
        <f>'Celkové pořadí'!J17</f>
        <v>0</v>
      </c>
      <c r="K23" s="19">
        <f>'Celkové pořadí'!K17</f>
        <v>21</v>
      </c>
      <c r="L23" s="19">
        <f>'Celkové pořadí'!L17</f>
        <v>0</v>
      </c>
      <c r="M23" s="19">
        <f>'Celkové pořadí'!M17</f>
        <v>41</v>
      </c>
      <c r="N23" s="19">
        <f>'Celkové pořadí'!N17</f>
        <v>0</v>
      </c>
      <c r="O23" s="19" t="e">
        <f>'Celkové pořadí'!#REF!</f>
        <v>#REF!</v>
      </c>
      <c r="P23" s="19">
        <f>'Celkové pořadí'!O17</f>
        <v>0</v>
      </c>
      <c r="R23" s="76">
        <f t="shared" si="10"/>
        <v>6</v>
      </c>
      <c r="S23" s="76">
        <f t="shared" si="13"/>
        <v>25</v>
      </c>
      <c r="T23" s="76">
        <f t="shared" si="13"/>
        <v>5</v>
      </c>
      <c r="U23" s="76">
        <f t="shared" si="13"/>
        <v>0</v>
      </c>
      <c r="V23" s="76">
        <f t="shared" si="13"/>
        <v>5</v>
      </c>
      <c r="W23" s="76">
        <f t="shared" si="13"/>
        <v>0</v>
      </c>
      <c r="X23" s="76">
        <f t="shared" si="13"/>
        <v>7</v>
      </c>
      <c r="Y23" s="76">
        <f t="shared" si="13"/>
        <v>0</v>
      </c>
      <c r="Z23" s="76">
        <f t="shared" si="13"/>
        <v>0</v>
      </c>
      <c r="AA23" s="76">
        <f t="shared" si="13"/>
        <v>0</v>
      </c>
      <c r="AC23" s="19">
        <f t="shared" si="12"/>
        <v>5</v>
      </c>
      <c r="AG23"/>
    </row>
    <row r="24" spans="2:33" x14ac:dyDescent="0.2">
      <c r="B24" s="25">
        <v>21</v>
      </c>
      <c r="C24" s="18" t="e">
        <f>'Celkové pořadí'!#REF!</f>
        <v>#REF!</v>
      </c>
      <c r="D24" s="20" t="e">
        <f>'Celkové pořadí'!#REF!</f>
        <v>#REF!</v>
      </c>
      <c r="E24" s="77" t="e">
        <f>VLOOKUP(D24,'Startovní listina'!B:J,9,0)</f>
        <v>#REF!</v>
      </c>
      <c r="F24" s="73" t="e">
        <f>'Celkové pořadí'!#REF!</f>
        <v>#REF!</v>
      </c>
      <c r="G24" s="19" t="e">
        <f>'Celkové pořadí'!#REF!</f>
        <v>#REF!</v>
      </c>
      <c r="H24" s="19" t="e">
        <f>'Celkové pořadí'!#REF!</f>
        <v>#REF!</v>
      </c>
      <c r="I24" s="19" t="e">
        <f>'Celkové pořadí'!#REF!</f>
        <v>#REF!</v>
      </c>
      <c r="J24" s="19" t="e">
        <f>'Celkové pořadí'!#REF!</f>
        <v>#REF!</v>
      </c>
      <c r="K24" s="19" t="e">
        <f>'Celkové pořadí'!#REF!</f>
        <v>#REF!</v>
      </c>
      <c r="L24" s="19" t="e">
        <f>'Celkové pořadí'!#REF!</f>
        <v>#REF!</v>
      </c>
      <c r="M24" s="19" t="e">
        <f>'Celkové pořadí'!#REF!</f>
        <v>#REF!</v>
      </c>
      <c r="N24" s="19" t="e">
        <f>'Celkové pořadí'!#REF!</f>
        <v>#REF!</v>
      </c>
      <c r="O24" s="19" t="e">
        <f>'Celkové pořadí'!#REF!</f>
        <v>#REF!</v>
      </c>
      <c r="P24" s="19" t="e">
        <f>'Celkové pořadí'!#REF!</f>
        <v>#REF!</v>
      </c>
      <c r="R24" s="76">
        <f t="shared" si="10"/>
        <v>0</v>
      </c>
      <c r="S24" s="76">
        <f t="shared" si="13"/>
        <v>0</v>
      </c>
      <c r="T24" s="76">
        <f t="shared" si="13"/>
        <v>0</v>
      </c>
      <c r="U24" s="76">
        <f t="shared" si="13"/>
        <v>0</v>
      </c>
      <c r="V24" s="76">
        <f t="shared" si="13"/>
        <v>0</v>
      </c>
      <c r="W24" s="76">
        <f t="shared" si="13"/>
        <v>0</v>
      </c>
      <c r="X24" s="76">
        <f t="shared" si="13"/>
        <v>0</v>
      </c>
      <c r="Y24" s="76">
        <f t="shared" si="13"/>
        <v>0</v>
      </c>
      <c r="Z24" s="76">
        <f t="shared" si="13"/>
        <v>0</v>
      </c>
      <c r="AA24" s="76">
        <f t="shared" si="13"/>
        <v>0</v>
      </c>
      <c r="AC24" s="19">
        <f t="shared" si="12"/>
        <v>0</v>
      </c>
      <c r="AG24"/>
    </row>
    <row r="25" spans="2:33" x14ac:dyDescent="0.2">
      <c r="B25" s="25">
        <v>22</v>
      </c>
      <c r="C25" s="18">
        <f>'Celkové pořadí'!C18</f>
        <v>2</v>
      </c>
      <c r="D25" s="20" t="str">
        <f>'Celkové pořadí'!D18</f>
        <v>MÁŠA II.</v>
      </c>
      <c r="E25" s="77" t="str">
        <f>VLOOKUP(D25,'Startovní listina'!B:J,9,0)</f>
        <v>NAŠE ZÁTOKA</v>
      </c>
      <c r="F25" s="73">
        <f>'Celkové pořadí'!F18</f>
        <v>102</v>
      </c>
      <c r="G25" s="19">
        <f>'Celkové pořadí'!G18</f>
        <v>14</v>
      </c>
      <c r="H25" s="19">
        <f>'Celkové pořadí'!H18</f>
        <v>14</v>
      </c>
      <c r="I25" s="19">
        <f>'Celkové pořadí'!I18</f>
        <v>0</v>
      </c>
      <c r="J25" s="19">
        <f>'Celkové pořadí'!J18</f>
        <v>26</v>
      </c>
      <c r="K25" s="19">
        <f>'Celkové pořadí'!K18</f>
        <v>17</v>
      </c>
      <c r="L25" s="19">
        <f>'Celkové pořadí'!L18</f>
        <v>0</v>
      </c>
      <c r="M25" s="19">
        <f>'Celkové pořadí'!M18</f>
        <v>31</v>
      </c>
      <c r="N25" s="19">
        <f>'Celkové pořadí'!N18</f>
        <v>0</v>
      </c>
      <c r="O25" s="19" t="e">
        <f>'Celkové pořadí'!#REF!</f>
        <v>#REF!</v>
      </c>
      <c r="P25" s="19">
        <f>'Celkové pořadí'!O18</f>
        <v>0</v>
      </c>
      <c r="R25" s="76">
        <f t="shared" si="10"/>
        <v>6</v>
      </c>
      <c r="S25" s="76">
        <f t="shared" si="13"/>
        <v>25</v>
      </c>
      <c r="T25" s="76">
        <f t="shared" si="13"/>
        <v>0</v>
      </c>
      <c r="U25" s="76">
        <f t="shared" si="13"/>
        <v>6</v>
      </c>
      <c r="V25" s="76">
        <f t="shared" si="13"/>
        <v>5</v>
      </c>
      <c r="W25" s="76">
        <f t="shared" si="13"/>
        <v>0</v>
      </c>
      <c r="X25" s="76">
        <f t="shared" si="13"/>
        <v>7</v>
      </c>
      <c r="Y25" s="76">
        <f t="shared" si="13"/>
        <v>0</v>
      </c>
      <c r="Z25" s="76">
        <f t="shared" si="13"/>
        <v>0</v>
      </c>
      <c r="AA25" s="76">
        <f t="shared" si="13"/>
        <v>0</v>
      </c>
      <c r="AC25" s="19">
        <f t="shared" si="12"/>
        <v>5</v>
      </c>
      <c r="AG25"/>
    </row>
    <row r="26" spans="2:33" x14ac:dyDescent="0.2">
      <c r="B26" s="25">
        <v>23</v>
      </c>
      <c r="C26" s="18">
        <f>'Celkové pořadí'!C19</f>
        <v>3</v>
      </c>
      <c r="D26" s="20" t="str">
        <f>'Celkové pořadí'!D19</f>
        <v>WARATAH</v>
      </c>
      <c r="E26" s="77" t="str">
        <f>VLOOKUP(D26,'Startovní listina'!B:J,9,0)</f>
        <v>ATLANTIDA</v>
      </c>
      <c r="F26" s="73">
        <f>'Celkové pořadí'!F19</f>
        <v>94</v>
      </c>
      <c r="G26" s="19">
        <f>'Celkové pořadí'!G19</f>
        <v>0</v>
      </c>
      <c r="H26" s="19">
        <f>'Celkové pořadí'!H19</f>
        <v>0</v>
      </c>
      <c r="I26" s="19">
        <f>'Celkové pořadí'!I19</f>
        <v>0</v>
      </c>
      <c r="J26" s="19">
        <f>'Celkové pořadí'!J19</f>
        <v>45</v>
      </c>
      <c r="K26" s="19">
        <f>'Celkové pořadí'!K19</f>
        <v>0</v>
      </c>
      <c r="L26" s="19">
        <f>'Celkové pořadí'!L19</f>
        <v>0</v>
      </c>
      <c r="M26" s="19">
        <f>'Celkové pořadí'!M19</f>
        <v>49</v>
      </c>
      <c r="N26" s="19">
        <f>'Celkové pořadí'!N19</f>
        <v>0</v>
      </c>
      <c r="O26" s="19" t="e">
        <f>'Celkové pořadí'!#REF!</f>
        <v>#REF!</v>
      </c>
      <c r="P26" s="19">
        <f>'Celkové pořadí'!O19</f>
        <v>0</v>
      </c>
      <c r="R26" s="76">
        <f t="shared" si="10"/>
        <v>0</v>
      </c>
      <c r="S26" s="76">
        <f t="shared" si="13"/>
        <v>0</v>
      </c>
      <c r="T26" s="76">
        <f t="shared" si="13"/>
        <v>0</v>
      </c>
      <c r="U26" s="76">
        <f t="shared" si="13"/>
        <v>12</v>
      </c>
      <c r="V26" s="76">
        <f t="shared" si="13"/>
        <v>0</v>
      </c>
      <c r="W26" s="76">
        <f t="shared" si="13"/>
        <v>0</v>
      </c>
      <c r="X26" s="76">
        <f t="shared" si="13"/>
        <v>14</v>
      </c>
      <c r="Y26" s="76">
        <f t="shared" si="13"/>
        <v>0</v>
      </c>
      <c r="Z26" s="76">
        <f t="shared" si="13"/>
        <v>0</v>
      </c>
      <c r="AA26" s="76">
        <f t="shared" si="13"/>
        <v>0</v>
      </c>
      <c r="AC26" s="19">
        <f t="shared" si="12"/>
        <v>2</v>
      </c>
      <c r="AG26"/>
    </row>
    <row r="27" spans="2:33" x14ac:dyDescent="0.2">
      <c r="B27" s="25">
        <v>24</v>
      </c>
      <c r="C27" s="18">
        <f>'Celkové pořadí'!C20</f>
        <v>5</v>
      </c>
      <c r="D27" s="20" t="str">
        <f>'Celkové pořadí'!D20</f>
        <v>THOR</v>
      </c>
      <c r="E27" s="77">
        <f>VLOOKUP(D27,'Startovní listina'!B:J,9,0)</f>
        <v>0</v>
      </c>
      <c r="F27" s="73">
        <f>'Celkové pořadí'!F20</f>
        <v>89</v>
      </c>
      <c r="G27" s="19">
        <f>'Celkové pořadí'!G20</f>
        <v>5</v>
      </c>
      <c r="H27" s="19">
        <f>'Celkové pořadí'!H20</f>
        <v>9</v>
      </c>
      <c r="I27" s="19">
        <f>'Celkové pořadí'!I20</f>
        <v>7</v>
      </c>
      <c r="J27" s="19">
        <f>'Celkové pořadí'!J20</f>
        <v>23</v>
      </c>
      <c r="K27" s="19">
        <f>'Celkové pořadí'!K20</f>
        <v>8</v>
      </c>
      <c r="L27" s="19">
        <f>'Celkové pořadí'!L20</f>
        <v>12</v>
      </c>
      <c r="M27" s="19">
        <f>'Celkové pořadí'!M20</f>
        <v>12</v>
      </c>
      <c r="N27" s="19">
        <f>'Celkové pořadí'!N20</f>
        <v>13</v>
      </c>
      <c r="O27" s="19" t="e">
        <f>'Celkové pořadí'!#REF!</f>
        <v>#REF!</v>
      </c>
      <c r="P27" s="19">
        <f>'Celkové pořadí'!O20</f>
        <v>0</v>
      </c>
      <c r="R27" s="76">
        <f t="shared" si="10"/>
        <v>6</v>
      </c>
      <c r="S27" s="76">
        <f t="shared" si="13"/>
        <v>25</v>
      </c>
      <c r="T27" s="76">
        <f t="shared" si="13"/>
        <v>5</v>
      </c>
      <c r="U27" s="76">
        <f t="shared" si="13"/>
        <v>6</v>
      </c>
      <c r="V27" s="76">
        <f t="shared" si="13"/>
        <v>5</v>
      </c>
      <c r="W27" s="76">
        <f t="shared" si="13"/>
        <v>5</v>
      </c>
      <c r="X27" s="76">
        <f t="shared" si="13"/>
        <v>7</v>
      </c>
      <c r="Y27" s="76">
        <f t="shared" si="13"/>
        <v>0</v>
      </c>
      <c r="Z27" s="76">
        <f t="shared" si="13"/>
        <v>0</v>
      </c>
      <c r="AA27" s="76">
        <f t="shared" si="13"/>
        <v>0</v>
      </c>
      <c r="AC27" s="19">
        <f t="shared" si="12"/>
        <v>7</v>
      </c>
      <c r="AG27"/>
    </row>
    <row r="28" spans="2:33" x14ac:dyDescent="0.2">
      <c r="B28" s="25">
        <v>25</v>
      </c>
      <c r="C28" s="18">
        <f>'Celkové pořadí'!C21</f>
        <v>4</v>
      </c>
      <c r="D28" s="20" t="str">
        <f>'Celkové pořadí'!D21</f>
        <v>LUCIE</v>
      </c>
      <c r="E28" s="77" t="str">
        <f>VLOOKUP(D28,'Startovní listina'!B:J,9,0)</f>
        <v>-</v>
      </c>
      <c r="F28" s="73">
        <f>'Celkové pořadí'!F21</f>
        <v>88</v>
      </c>
      <c r="G28" s="19">
        <f>'Celkové pořadí'!G21</f>
        <v>0</v>
      </c>
      <c r="H28" s="19">
        <f>'Celkové pořadí'!H21</f>
        <v>0</v>
      </c>
      <c r="I28" s="19">
        <f>'Celkové pořadí'!I21</f>
        <v>0</v>
      </c>
      <c r="J28" s="19">
        <f>'Celkové pořadí'!J21</f>
        <v>21</v>
      </c>
      <c r="K28" s="19">
        <f>'Celkové pořadí'!K21</f>
        <v>18</v>
      </c>
      <c r="L28" s="19">
        <f>'Celkové pořadí'!L21</f>
        <v>15</v>
      </c>
      <c r="M28" s="19">
        <f>'Celkové pořadí'!M21</f>
        <v>34</v>
      </c>
      <c r="N28" s="19">
        <f>'Celkové pořadí'!N21</f>
        <v>0</v>
      </c>
      <c r="O28" s="19" t="e">
        <f>'Celkové pořadí'!#REF!</f>
        <v>#REF!</v>
      </c>
      <c r="P28" s="19">
        <f>'Celkové pořadí'!O21</f>
        <v>0</v>
      </c>
      <c r="R28" s="76">
        <f t="shared" si="10"/>
        <v>0</v>
      </c>
      <c r="S28" s="76">
        <f t="shared" si="13"/>
        <v>0</v>
      </c>
      <c r="T28" s="76">
        <f t="shared" si="13"/>
        <v>0</v>
      </c>
      <c r="U28" s="76">
        <f t="shared" si="13"/>
        <v>6</v>
      </c>
      <c r="V28" s="76">
        <f t="shared" si="13"/>
        <v>5</v>
      </c>
      <c r="W28" s="76">
        <f t="shared" si="13"/>
        <v>5</v>
      </c>
      <c r="X28" s="76">
        <f t="shared" si="13"/>
        <v>7</v>
      </c>
      <c r="Y28" s="76">
        <f t="shared" si="13"/>
        <v>0</v>
      </c>
      <c r="Z28" s="76">
        <f t="shared" si="13"/>
        <v>0</v>
      </c>
      <c r="AA28" s="76">
        <f t="shared" si="13"/>
        <v>0</v>
      </c>
      <c r="AC28" s="19">
        <f t="shared" si="12"/>
        <v>4</v>
      </c>
      <c r="AG28"/>
    </row>
    <row r="29" spans="2:33" x14ac:dyDescent="0.2">
      <c r="B29" s="25">
        <v>26</v>
      </c>
      <c r="C29" s="18">
        <f>'Celkové pořadí'!C22</f>
        <v>3</v>
      </c>
      <c r="D29" s="20" t="str">
        <f>'Celkové pořadí'!D22</f>
        <v>MASSACRA II</v>
      </c>
      <c r="E29" s="77" t="str">
        <f>VLOOKUP(D29,'Startovní listina'!B:J,9,0)</f>
        <v>KOBYLNÍKY</v>
      </c>
      <c r="F29" s="73">
        <f>'Celkové pořadí'!F22</f>
        <v>84</v>
      </c>
      <c r="G29" s="19">
        <f>'Celkové pořadí'!G22</f>
        <v>0</v>
      </c>
      <c r="H29" s="19">
        <f>'Celkové pořadí'!H22</f>
        <v>0</v>
      </c>
      <c r="I29" s="19">
        <f>'Celkové pořadí'!I22</f>
        <v>0</v>
      </c>
      <c r="J29" s="19">
        <f>'Celkové pořadí'!J22</f>
        <v>33</v>
      </c>
      <c r="K29" s="19">
        <f>'Celkové pořadí'!K22</f>
        <v>27</v>
      </c>
      <c r="L29" s="19">
        <f>'Celkové pořadí'!L22</f>
        <v>24</v>
      </c>
      <c r="M29" s="19">
        <f>'Celkové pořadí'!M22</f>
        <v>0</v>
      </c>
      <c r="N29" s="19">
        <f>'Celkové pořadí'!N22</f>
        <v>0</v>
      </c>
      <c r="O29" s="19" t="e">
        <f>'Celkové pořadí'!#REF!</f>
        <v>#REF!</v>
      </c>
      <c r="P29" s="19">
        <f>'Celkové pořadí'!O22</f>
        <v>0</v>
      </c>
      <c r="R29" s="76">
        <f t="shared" si="10"/>
        <v>0</v>
      </c>
      <c r="S29" s="76">
        <f t="shared" si="13"/>
        <v>0</v>
      </c>
      <c r="T29" s="76">
        <f t="shared" si="13"/>
        <v>0</v>
      </c>
      <c r="U29" s="76">
        <f t="shared" si="13"/>
        <v>12</v>
      </c>
      <c r="V29" s="76">
        <f t="shared" si="13"/>
        <v>10</v>
      </c>
      <c r="W29" s="76">
        <f t="shared" si="13"/>
        <v>10</v>
      </c>
      <c r="X29" s="76">
        <f t="shared" si="13"/>
        <v>0</v>
      </c>
      <c r="Y29" s="76">
        <f t="shared" si="13"/>
        <v>0</v>
      </c>
      <c r="Z29" s="76">
        <f t="shared" si="13"/>
        <v>0</v>
      </c>
      <c r="AA29" s="76">
        <f t="shared" si="13"/>
        <v>0</v>
      </c>
      <c r="AC29" s="19">
        <f t="shared" si="12"/>
        <v>3</v>
      </c>
      <c r="AG29"/>
    </row>
    <row r="30" spans="2:33" x14ac:dyDescent="0.2">
      <c r="B30" s="25">
        <v>27</v>
      </c>
      <c r="C30" s="18">
        <f>'Celkové pořadí'!C23</f>
        <v>6</v>
      </c>
      <c r="D30" s="20" t="str">
        <f>'Celkové pořadí'!D23</f>
        <v>ALDEBARAN</v>
      </c>
      <c r="E30" s="77" t="str">
        <f>VLOOKUP(D30,'Startovní listina'!B:J,9,0)</f>
        <v>ČECHIE</v>
      </c>
      <c r="F30" s="73">
        <f>'Celkové pořadí'!F23</f>
        <v>79</v>
      </c>
      <c r="G30" s="19">
        <f>'Celkové pořadí'!G23</f>
        <v>4</v>
      </c>
      <c r="H30" s="19">
        <f>'Celkové pořadí'!H23</f>
        <v>13</v>
      </c>
      <c r="I30" s="19">
        <f>'Celkové pořadí'!I23</f>
        <v>3</v>
      </c>
      <c r="J30" s="19">
        <f>'Celkové pořadí'!J23</f>
        <v>17</v>
      </c>
      <c r="K30" s="19">
        <f>'Celkové pořadí'!K23</f>
        <v>0</v>
      </c>
      <c r="L30" s="19">
        <f>'Celkové pořadí'!L23</f>
        <v>6</v>
      </c>
      <c r="M30" s="19">
        <f>'Celkové pořadí'!M23</f>
        <v>18</v>
      </c>
      <c r="N30" s="19">
        <f>'Celkové pořadí'!N23</f>
        <v>18</v>
      </c>
      <c r="O30" s="19" t="e">
        <f>'Celkové pořadí'!#REF!</f>
        <v>#REF!</v>
      </c>
      <c r="P30" s="19">
        <f>'Celkové pořadí'!O23</f>
        <v>0</v>
      </c>
      <c r="R30" s="76">
        <f t="shared" si="10"/>
        <v>6</v>
      </c>
      <c r="S30" s="76">
        <f t="shared" si="13"/>
        <v>25</v>
      </c>
      <c r="T30" s="76">
        <f t="shared" si="13"/>
        <v>5</v>
      </c>
      <c r="U30" s="76">
        <f t="shared" si="13"/>
        <v>6</v>
      </c>
      <c r="V30" s="76">
        <f t="shared" si="13"/>
        <v>0</v>
      </c>
      <c r="W30" s="76">
        <f t="shared" si="13"/>
        <v>5</v>
      </c>
      <c r="X30" s="76">
        <f t="shared" si="13"/>
        <v>7</v>
      </c>
      <c r="Y30" s="76">
        <f t="shared" si="13"/>
        <v>0</v>
      </c>
      <c r="Z30" s="76">
        <f t="shared" si="13"/>
        <v>0</v>
      </c>
      <c r="AA30" s="76">
        <f t="shared" si="13"/>
        <v>0</v>
      </c>
      <c r="AC30" s="19">
        <f t="shared" si="12"/>
        <v>6</v>
      </c>
    </row>
    <row r="31" spans="2:33" x14ac:dyDescent="0.2">
      <c r="B31" s="25">
        <v>28</v>
      </c>
      <c r="C31" s="18">
        <f>'Celkové pořadí'!C24</f>
        <v>5</v>
      </c>
      <c r="D31" s="20" t="str">
        <f>'Celkové pořadí'!D24</f>
        <v>MEDUSA</v>
      </c>
      <c r="E31" s="77" t="str">
        <f>VLOOKUP(D31,'Startovní listina'!B:J,9,0)</f>
        <v>YCCL</v>
      </c>
      <c r="F31" s="73">
        <f>'Celkové pořadí'!F24</f>
        <v>78</v>
      </c>
      <c r="G31" s="19">
        <f>'Celkové pořadí'!G24</f>
        <v>0</v>
      </c>
      <c r="H31" s="19">
        <f>'Celkové pořadí'!H24</f>
        <v>0</v>
      </c>
      <c r="I31" s="19">
        <f>'Celkové pořadí'!I24</f>
        <v>0</v>
      </c>
      <c r="J31" s="19">
        <f>'Celkové pořadí'!J24</f>
        <v>25</v>
      </c>
      <c r="K31" s="19">
        <f>'Celkové pořadí'!K24</f>
        <v>0</v>
      </c>
      <c r="L31" s="19">
        <f>'Celkové pořadí'!L24</f>
        <v>0</v>
      </c>
      <c r="M31" s="19">
        <f>'Celkové pořadí'!M24</f>
        <v>28</v>
      </c>
      <c r="N31" s="19">
        <f>'Celkové pořadí'!N24</f>
        <v>25</v>
      </c>
      <c r="O31" s="19" t="e">
        <f>'Celkové pořadí'!#REF!</f>
        <v>#REF!</v>
      </c>
      <c r="P31" s="19">
        <f>'Celkové pořadí'!O24</f>
        <v>0</v>
      </c>
      <c r="R31" s="76">
        <f t="shared" si="10"/>
        <v>0</v>
      </c>
      <c r="S31" s="76">
        <f t="shared" si="13"/>
        <v>0</v>
      </c>
      <c r="T31" s="76">
        <f t="shared" si="13"/>
        <v>0</v>
      </c>
      <c r="U31" s="76">
        <f t="shared" si="13"/>
        <v>6</v>
      </c>
      <c r="V31" s="76">
        <f t="shared" si="13"/>
        <v>0</v>
      </c>
      <c r="W31" s="76">
        <f t="shared" si="13"/>
        <v>0</v>
      </c>
      <c r="X31" s="76">
        <f t="shared" si="13"/>
        <v>7</v>
      </c>
      <c r="Y31" s="76">
        <f t="shared" si="13"/>
        <v>0</v>
      </c>
      <c r="Z31" s="76">
        <f t="shared" si="13"/>
        <v>0</v>
      </c>
      <c r="AA31" s="76">
        <f t="shared" si="13"/>
        <v>0</v>
      </c>
      <c r="AC31" s="19">
        <f t="shared" si="12"/>
        <v>2</v>
      </c>
    </row>
    <row r="32" spans="2:33" x14ac:dyDescent="0.2">
      <c r="B32" s="25">
        <v>29</v>
      </c>
      <c r="C32" s="18">
        <f>'Celkové pořadí'!C25</f>
        <v>2</v>
      </c>
      <c r="D32" s="20" t="str">
        <f>'Celkové pořadí'!D25</f>
        <v>SHOEBILL</v>
      </c>
      <c r="E32" s="77" t="str">
        <f>VLOOKUP(D32,'Startovní listina'!B:J,9,0)</f>
        <v>ČYK</v>
      </c>
      <c r="F32" s="73">
        <f>'Celkové pořadí'!F25</f>
        <v>77</v>
      </c>
      <c r="G32" s="19">
        <f>'Celkové pořadí'!G25</f>
        <v>0</v>
      </c>
      <c r="H32" s="19">
        <f>'Celkové pořadí'!H25</f>
        <v>23</v>
      </c>
      <c r="I32" s="19">
        <f>'Celkové pořadí'!I25</f>
        <v>14</v>
      </c>
      <c r="J32" s="19">
        <f>'Celkové pořadí'!J25</f>
        <v>0</v>
      </c>
      <c r="K32" s="19">
        <f>'Celkové pořadí'!K25</f>
        <v>0</v>
      </c>
      <c r="L32" s="19">
        <f>'Celkové pořadí'!L25</f>
        <v>0</v>
      </c>
      <c r="M32" s="19">
        <f>'Celkové pořadí'!M25</f>
        <v>40</v>
      </c>
      <c r="N32" s="19">
        <f>'Celkové pořadí'!N25</f>
        <v>0</v>
      </c>
      <c r="O32" s="19" t="e">
        <f>'Celkové pořadí'!#REF!</f>
        <v>#REF!</v>
      </c>
      <c r="P32" s="19">
        <f>'Celkové pořadí'!O25</f>
        <v>0</v>
      </c>
      <c r="R32" s="76">
        <f t="shared" si="10"/>
        <v>0</v>
      </c>
      <c r="S32" s="76">
        <f t="shared" si="13"/>
        <v>25</v>
      </c>
      <c r="T32" s="76">
        <f t="shared" si="13"/>
        <v>5</v>
      </c>
      <c r="U32" s="76">
        <f t="shared" si="13"/>
        <v>0</v>
      </c>
      <c r="V32" s="76">
        <f t="shared" si="13"/>
        <v>0</v>
      </c>
      <c r="W32" s="76">
        <f t="shared" si="13"/>
        <v>0</v>
      </c>
      <c r="X32" s="76">
        <f t="shared" si="13"/>
        <v>7</v>
      </c>
      <c r="Y32" s="76">
        <f t="shared" si="13"/>
        <v>0</v>
      </c>
      <c r="Z32" s="76">
        <f t="shared" si="13"/>
        <v>0</v>
      </c>
      <c r="AA32" s="76">
        <f t="shared" si="13"/>
        <v>0</v>
      </c>
      <c r="AC32" s="19">
        <f t="shared" si="12"/>
        <v>3</v>
      </c>
    </row>
    <row r="33" spans="2:29" x14ac:dyDescent="0.2">
      <c r="B33" s="25">
        <v>30</v>
      </c>
      <c r="C33" s="18">
        <f>'Celkové pořadí'!C26</f>
        <v>6</v>
      </c>
      <c r="D33" s="20" t="str">
        <f>'Celkové pořadí'!D26</f>
        <v>CHVILKA</v>
      </c>
      <c r="E33" s="77" t="str">
        <f>VLOOKUP(D33,'Startovní listina'!B:J,9,0)</f>
        <v>YCKP</v>
      </c>
      <c r="F33" s="73">
        <f>'Celkové pořadí'!F26</f>
        <v>67</v>
      </c>
      <c r="G33" s="19">
        <f>'Celkové pořadí'!G26</f>
        <v>0</v>
      </c>
      <c r="H33" s="19">
        <f>'Celkové pořadí'!H26</f>
        <v>4</v>
      </c>
      <c r="I33" s="19">
        <f>'Celkové pořadí'!I26</f>
        <v>0</v>
      </c>
      <c r="J33" s="19">
        <f>'Celkové pořadí'!J26</f>
        <v>22</v>
      </c>
      <c r="K33" s="19">
        <f>'Celkové pořadí'!K26</f>
        <v>10</v>
      </c>
      <c r="L33" s="19">
        <f>'Celkové pořadí'!L26</f>
        <v>14</v>
      </c>
      <c r="M33" s="19">
        <f>'Celkové pořadí'!M26</f>
        <v>17</v>
      </c>
      <c r="N33" s="19">
        <f>'Celkové pořadí'!N26</f>
        <v>0</v>
      </c>
      <c r="O33" s="19" t="e">
        <f>'Celkové pořadí'!#REF!</f>
        <v>#REF!</v>
      </c>
      <c r="P33" s="19">
        <f>'Celkové pořadí'!O26</f>
        <v>0</v>
      </c>
      <c r="R33" s="76">
        <f t="shared" si="10"/>
        <v>0</v>
      </c>
      <c r="S33" s="76">
        <f t="shared" si="13"/>
        <v>25</v>
      </c>
      <c r="T33" s="76">
        <f t="shared" si="13"/>
        <v>0</v>
      </c>
      <c r="U33" s="76">
        <f t="shared" si="13"/>
        <v>6</v>
      </c>
      <c r="V33" s="76">
        <f t="shared" si="13"/>
        <v>5</v>
      </c>
      <c r="W33" s="76">
        <f t="shared" si="13"/>
        <v>5</v>
      </c>
      <c r="X33" s="76">
        <f t="shared" si="13"/>
        <v>7</v>
      </c>
      <c r="Y33" s="76">
        <f t="shared" si="13"/>
        <v>0</v>
      </c>
      <c r="Z33" s="76">
        <f t="shared" si="13"/>
        <v>0</v>
      </c>
      <c r="AA33" s="76">
        <f t="shared" si="13"/>
        <v>0</v>
      </c>
      <c r="AC33" s="19">
        <f t="shared" si="12"/>
        <v>5</v>
      </c>
    </row>
    <row r="34" spans="2:29" x14ac:dyDescent="0.2">
      <c r="B34" s="25">
        <v>31</v>
      </c>
      <c r="C34" s="18">
        <f>'Celkové pořadí'!C27</f>
        <v>5</v>
      </c>
      <c r="D34" s="20" t="str">
        <f>'Celkové pořadí'!D27</f>
        <v>BERNARDÝN</v>
      </c>
      <c r="E34" s="77" t="str">
        <f>VLOOKUP(D34,'Startovní listina'!B:J,9,0)</f>
        <v>-</v>
      </c>
      <c r="F34" s="73">
        <f>'Celkové pořadí'!F27</f>
        <v>61</v>
      </c>
      <c r="G34" s="19">
        <f>'Celkové pořadí'!G27</f>
        <v>7</v>
      </c>
      <c r="H34" s="19">
        <f>'Celkové pořadí'!H27</f>
        <v>5</v>
      </c>
      <c r="I34" s="19">
        <f>'Celkové pořadí'!I27</f>
        <v>0</v>
      </c>
      <c r="J34" s="19">
        <f>'Celkové pořadí'!J27</f>
        <v>30</v>
      </c>
      <c r="K34" s="19">
        <f>'Celkové pořadí'!K27</f>
        <v>0</v>
      </c>
      <c r="L34" s="19">
        <f>'Celkové pořadí'!L27</f>
        <v>0</v>
      </c>
      <c r="M34" s="19">
        <f>'Celkové pořadí'!M27</f>
        <v>0</v>
      </c>
      <c r="N34" s="19">
        <f>'Celkové pořadí'!N27</f>
        <v>19</v>
      </c>
      <c r="O34" s="19" t="e">
        <f>'Celkové pořadí'!#REF!</f>
        <v>#REF!</v>
      </c>
      <c r="P34" s="19">
        <f>'Celkové pořadí'!O27</f>
        <v>0</v>
      </c>
      <c r="R34" s="76">
        <f t="shared" si="10"/>
        <v>6</v>
      </c>
      <c r="S34" s="76">
        <f t="shared" si="13"/>
        <v>25</v>
      </c>
      <c r="T34" s="76">
        <f t="shared" si="13"/>
        <v>0</v>
      </c>
      <c r="U34" s="76">
        <f t="shared" si="13"/>
        <v>6</v>
      </c>
      <c r="V34" s="76">
        <f t="shared" si="13"/>
        <v>0</v>
      </c>
      <c r="W34" s="76">
        <f t="shared" si="13"/>
        <v>0</v>
      </c>
      <c r="X34" s="76">
        <f t="shared" si="13"/>
        <v>0</v>
      </c>
      <c r="Y34" s="76">
        <f t="shared" si="13"/>
        <v>0</v>
      </c>
      <c r="Z34" s="76">
        <f t="shared" si="13"/>
        <v>0</v>
      </c>
      <c r="AA34" s="76">
        <f t="shared" si="13"/>
        <v>0</v>
      </c>
      <c r="AC34" s="19">
        <f t="shared" si="12"/>
        <v>3</v>
      </c>
    </row>
    <row r="35" spans="2:29" x14ac:dyDescent="0.2">
      <c r="B35" s="25">
        <v>32</v>
      </c>
      <c r="C35" s="18">
        <f>'Celkové pořadí'!C28</f>
        <v>4</v>
      </c>
      <c r="D35" s="20" t="str">
        <f>'Celkové pořadí'!D28</f>
        <v>KOLOMBÍNA</v>
      </c>
      <c r="E35" s="77" t="str">
        <f>VLOOKUP(D35,'Startovní listina'!B:J,9,0)</f>
        <v>JKK</v>
      </c>
      <c r="F35" s="73">
        <f>'Celkové pořadí'!F28</f>
        <v>59</v>
      </c>
      <c r="G35" s="19">
        <f>'Celkové pořadí'!G28</f>
        <v>0</v>
      </c>
      <c r="H35" s="19">
        <f>'Celkové pořadí'!H28</f>
        <v>10</v>
      </c>
      <c r="I35" s="19">
        <f>'Celkové pořadí'!I28</f>
        <v>5</v>
      </c>
      <c r="J35" s="19">
        <f>'Celkové pořadí'!J28</f>
        <v>0</v>
      </c>
      <c r="K35" s="19">
        <f>'Celkové pořadí'!K28</f>
        <v>14</v>
      </c>
      <c r="L35" s="19">
        <f>'Celkové pořadí'!L28</f>
        <v>10</v>
      </c>
      <c r="M35" s="19">
        <f>'Celkové pořadí'!M28</f>
        <v>20</v>
      </c>
      <c r="N35" s="19">
        <f>'Celkové pořadí'!N28</f>
        <v>0</v>
      </c>
      <c r="O35" s="19" t="e">
        <f>'Celkové pořadí'!#REF!</f>
        <v>#REF!</v>
      </c>
      <c r="P35" s="19">
        <f>'Celkové pořadí'!O28</f>
        <v>0</v>
      </c>
      <c r="R35" s="76">
        <f t="shared" si="10"/>
        <v>0</v>
      </c>
      <c r="S35" s="76">
        <f t="shared" si="13"/>
        <v>25</v>
      </c>
      <c r="T35" s="76">
        <f t="shared" si="13"/>
        <v>5</v>
      </c>
      <c r="U35" s="76">
        <f t="shared" si="13"/>
        <v>0</v>
      </c>
      <c r="V35" s="76">
        <f t="shared" si="13"/>
        <v>5</v>
      </c>
      <c r="W35" s="76">
        <f t="shared" si="13"/>
        <v>5</v>
      </c>
      <c r="X35" s="76">
        <f t="shared" si="13"/>
        <v>7</v>
      </c>
      <c r="Y35" s="76">
        <f t="shared" si="13"/>
        <v>0</v>
      </c>
      <c r="Z35" s="76">
        <f t="shared" si="13"/>
        <v>0</v>
      </c>
      <c r="AA35" s="76">
        <f t="shared" si="13"/>
        <v>0</v>
      </c>
      <c r="AC35" s="19">
        <f t="shared" si="12"/>
        <v>5</v>
      </c>
    </row>
    <row r="36" spans="2:29" x14ac:dyDescent="0.2">
      <c r="B36" s="25">
        <v>33</v>
      </c>
      <c r="C36" s="18">
        <f>'Celkové pořadí'!C29</f>
        <v>4</v>
      </c>
      <c r="D36" s="20" t="str">
        <f>'Celkové pořadí'!D29</f>
        <v>BAR BRA</v>
      </c>
      <c r="E36" s="77" t="str">
        <f>VLOOKUP(D36,'Startovní listina'!B:J,9,0)</f>
        <v>YCKP</v>
      </c>
      <c r="F36" s="73">
        <f>'Celkové pořadí'!F29</f>
        <v>57</v>
      </c>
      <c r="G36" s="19">
        <f>'Celkové pořadí'!G29</f>
        <v>11</v>
      </c>
      <c r="H36" s="19">
        <f>'Celkové pořadí'!H29</f>
        <v>0</v>
      </c>
      <c r="I36" s="19">
        <f>'Celkové pořadí'!I29</f>
        <v>0</v>
      </c>
      <c r="J36" s="19">
        <f>'Celkové pořadí'!J29</f>
        <v>29</v>
      </c>
      <c r="K36" s="19">
        <f>'Celkové pořadí'!K29</f>
        <v>0</v>
      </c>
      <c r="L36" s="19">
        <f>'Celkové pořadí'!L29</f>
        <v>17</v>
      </c>
      <c r="M36" s="19">
        <f>'Celkové pořadí'!M29</f>
        <v>0</v>
      </c>
      <c r="N36" s="19">
        <f>'Celkové pořadí'!N29</f>
        <v>0</v>
      </c>
      <c r="O36" s="19" t="e">
        <f>'Celkové pořadí'!#REF!</f>
        <v>#REF!</v>
      </c>
      <c r="P36" s="19">
        <f>'Celkové pořadí'!O29</f>
        <v>0</v>
      </c>
      <c r="R36" s="76">
        <f t="shared" ref="R36:R67" si="14">IFERROR(IF(G36&gt;0,R$2,0)*VLOOKUP($C36,$AG:$AH,2,0),0)</f>
        <v>6</v>
      </c>
      <c r="S36" s="76">
        <f t="shared" ref="S36:AA51" si="15">IFERROR(IF(H36&gt;0,S$2,0)*VLOOKUP($C36,$AG:$AH,2,0),0)</f>
        <v>0</v>
      </c>
      <c r="T36" s="76">
        <f t="shared" si="15"/>
        <v>0</v>
      </c>
      <c r="U36" s="76">
        <f t="shared" si="15"/>
        <v>6</v>
      </c>
      <c r="V36" s="76">
        <f t="shared" si="15"/>
        <v>0</v>
      </c>
      <c r="W36" s="76">
        <f t="shared" si="15"/>
        <v>5</v>
      </c>
      <c r="X36" s="76">
        <f t="shared" si="15"/>
        <v>0</v>
      </c>
      <c r="Y36" s="76">
        <f t="shared" si="15"/>
        <v>0</v>
      </c>
      <c r="Z36" s="76">
        <f t="shared" si="15"/>
        <v>0</v>
      </c>
      <c r="AA36" s="76">
        <f t="shared" si="15"/>
        <v>0</v>
      </c>
      <c r="AC36" s="19">
        <f t="shared" si="12"/>
        <v>3</v>
      </c>
    </row>
    <row r="37" spans="2:29" x14ac:dyDescent="0.2">
      <c r="B37" s="25">
        <v>34</v>
      </c>
      <c r="C37" s="18">
        <f>'Celkové pořadí'!C30</f>
        <v>7</v>
      </c>
      <c r="D37" s="20" t="str">
        <f>'Celkové pořadí'!D30</f>
        <v>SANDPIPER</v>
      </c>
      <c r="E37" s="77" t="str">
        <f>VLOOKUP(D37,'Startovní listina'!B:J,9,0)</f>
        <v>MODRÁ LODĚNICE</v>
      </c>
      <c r="F37" s="73">
        <f>'Celkové pořadí'!F30</f>
        <v>53</v>
      </c>
      <c r="G37" s="19">
        <f>'Celkové pořadí'!G30</f>
        <v>13</v>
      </c>
      <c r="H37" s="19">
        <f>'Celkové pořadí'!H30</f>
        <v>0</v>
      </c>
      <c r="I37" s="19">
        <f>'Celkové pořadí'!I30</f>
        <v>0</v>
      </c>
      <c r="J37" s="19">
        <f>'Celkové pořadí'!J30</f>
        <v>0</v>
      </c>
      <c r="K37" s="19">
        <f>'Celkové pořadí'!K30</f>
        <v>0</v>
      </c>
      <c r="L37" s="19">
        <f>'Celkové pořadí'!L30</f>
        <v>13</v>
      </c>
      <c r="M37" s="19">
        <f>'Celkové pořadí'!M30</f>
        <v>27</v>
      </c>
      <c r="N37" s="19">
        <f>'Celkové pořadí'!N30</f>
        <v>0</v>
      </c>
      <c r="O37" s="19" t="e">
        <f>'Celkové pořadí'!#REF!</f>
        <v>#REF!</v>
      </c>
      <c r="P37" s="19">
        <f>'Celkové pořadí'!O30</f>
        <v>0</v>
      </c>
      <c r="R37" s="76">
        <f t="shared" si="14"/>
        <v>6</v>
      </c>
      <c r="S37" s="76">
        <f t="shared" si="15"/>
        <v>0</v>
      </c>
      <c r="T37" s="76">
        <f t="shared" si="15"/>
        <v>0</v>
      </c>
      <c r="U37" s="76">
        <f t="shared" si="15"/>
        <v>0</v>
      </c>
      <c r="V37" s="76">
        <f t="shared" si="15"/>
        <v>0</v>
      </c>
      <c r="W37" s="76">
        <f t="shared" si="15"/>
        <v>5</v>
      </c>
      <c r="X37" s="76">
        <f t="shared" si="15"/>
        <v>7</v>
      </c>
      <c r="Y37" s="76">
        <f t="shared" si="15"/>
        <v>0</v>
      </c>
      <c r="Z37" s="76">
        <f t="shared" si="15"/>
        <v>0</v>
      </c>
      <c r="AA37" s="76">
        <f t="shared" si="15"/>
        <v>0</v>
      </c>
      <c r="AC37" s="19">
        <f t="shared" si="12"/>
        <v>3</v>
      </c>
    </row>
    <row r="38" spans="2:29" x14ac:dyDescent="0.2">
      <c r="B38" s="25">
        <v>35</v>
      </c>
      <c r="C38" s="18">
        <f>'Celkové pořadí'!C31</f>
        <v>5</v>
      </c>
      <c r="D38" s="20" t="str">
        <f>'Celkové pořadí'!D31</f>
        <v>ORA</v>
      </c>
      <c r="E38" s="77" t="str">
        <f>VLOOKUP(D38,'Startovní listina'!B:J,9,0)</f>
        <v>JKK</v>
      </c>
      <c r="F38" s="73">
        <f>'Celkové pořadí'!F31</f>
        <v>52</v>
      </c>
      <c r="G38" s="19">
        <f>'Celkové pořadí'!G31</f>
        <v>0</v>
      </c>
      <c r="H38" s="19">
        <f>'Celkové pořadí'!H31</f>
        <v>0</v>
      </c>
      <c r="I38" s="19">
        <f>'Celkové pořadí'!I31</f>
        <v>0</v>
      </c>
      <c r="J38" s="19">
        <f>'Celkové pořadí'!J31</f>
        <v>14</v>
      </c>
      <c r="K38" s="19">
        <f>'Celkové pořadí'!K31</f>
        <v>6</v>
      </c>
      <c r="L38" s="19">
        <f>'Celkové pořadí'!L31</f>
        <v>11</v>
      </c>
      <c r="M38" s="19">
        <f>'Celkové pořadí'!M31</f>
        <v>11</v>
      </c>
      <c r="N38" s="19">
        <f>'Celkové pořadí'!N31</f>
        <v>10</v>
      </c>
      <c r="O38" s="19" t="e">
        <f>'Celkové pořadí'!#REF!</f>
        <v>#REF!</v>
      </c>
      <c r="P38" s="19">
        <f>'Celkové pořadí'!O31</f>
        <v>0</v>
      </c>
      <c r="R38" s="76">
        <f t="shared" si="14"/>
        <v>0</v>
      </c>
      <c r="S38" s="76">
        <f t="shared" si="15"/>
        <v>0</v>
      </c>
      <c r="T38" s="76">
        <f t="shared" si="15"/>
        <v>0</v>
      </c>
      <c r="U38" s="76">
        <f t="shared" si="15"/>
        <v>6</v>
      </c>
      <c r="V38" s="76">
        <f t="shared" si="15"/>
        <v>5</v>
      </c>
      <c r="W38" s="76">
        <f t="shared" si="15"/>
        <v>5</v>
      </c>
      <c r="X38" s="76">
        <f t="shared" si="15"/>
        <v>7</v>
      </c>
      <c r="Y38" s="76">
        <f t="shared" si="15"/>
        <v>0</v>
      </c>
      <c r="Z38" s="76">
        <f t="shared" si="15"/>
        <v>0</v>
      </c>
      <c r="AA38" s="76">
        <f t="shared" si="15"/>
        <v>0</v>
      </c>
      <c r="AC38" s="19">
        <f t="shared" si="12"/>
        <v>4</v>
      </c>
    </row>
    <row r="39" spans="2:29" x14ac:dyDescent="0.2">
      <c r="B39" s="25">
        <v>36</v>
      </c>
      <c r="C39" s="18">
        <f>'Celkové pořadí'!C32</f>
        <v>7</v>
      </c>
      <c r="D39" s="20" t="str">
        <f>'Celkové pořadí'!D32</f>
        <v>HAI AU</v>
      </c>
      <c r="E39" s="77" t="str">
        <f>VLOOKUP(D39,'Startovní listina'!B:J,9,0)</f>
        <v>MODRÁ LODĚNICE</v>
      </c>
      <c r="F39" s="73">
        <f>'Celkové pořadí'!F32</f>
        <v>48</v>
      </c>
      <c r="G39" s="19">
        <f>'Celkové pořadí'!G32</f>
        <v>0</v>
      </c>
      <c r="H39" s="19">
        <f>'Celkové pořadí'!H32</f>
        <v>0</v>
      </c>
      <c r="I39" s="19">
        <f>'Celkové pořadí'!I32</f>
        <v>0</v>
      </c>
      <c r="J39" s="19">
        <f>'Celkové pořadí'!J32</f>
        <v>27</v>
      </c>
      <c r="K39" s="19">
        <f>'Celkové pořadí'!K32</f>
        <v>0</v>
      </c>
      <c r="L39" s="19">
        <f>'Celkové pořadí'!L32</f>
        <v>0</v>
      </c>
      <c r="M39" s="19">
        <f>'Celkové pořadí'!M32</f>
        <v>0</v>
      </c>
      <c r="N39" s="19">
        <f>'Celkové pořadí'!N32</f>
        <v>21</v>
      </c>
      <c r="O39" s="19" t="e">
        <f>'Celkové pořadí'!#REF!</f>
        <v>#REF!</v>
      </c>
      <c r="P39" s="19">
        <f>'Celkové pořadí'!O32</f>
        <v>0</v>
      </c>
      <c r="R39" s="76">
        <f t="shared" si="14"/>
        <v>0</v>
      </c>
      <c r="S39" s="76">
        <f t="shared" si="15"/>
        <v>0</v>
      </c>
      <c r="T39" s="76">
        <f t="shared" si="15"/>
        <v>0</v>
      </c>
      <c r="U39" s="76">
        <f t="shared" si="15"/>
        <v>6</v>
      </c>
      <c r="V39" s="76">
        <f t="shared" si="15"/>
        <v>0</v>
      </c>
      <c r="W39" s="76">
        <f t="shared" si="15"/>
        <v>0</v>
      </c>
      <c r="X39" s="76">
        <f t="shared" si="15"/>
        <v>0</v>
      </c>
      <c r="Y39" s="76">
        <f t="shared" si="15"/>
        <v>0</v>
      </c>
      <c r="Z39" s="76">
        <f t="shared" si="15"/>
        <v>0</v>
      </c>
      <c r="AA39" s="76">
        <f t="shared" si="15"/>
        <v>0</v>
      </c>
      <c r="AC39" s="19">
        <f t="shared" si="12"/>
        <v>1</v>
      </c>
    </row>
    <row r="40" spans="2:29" x14ac:dyDescent="0.2">
      <c r="B40" s="25">
        <v>37</v>
      </c>
      <c r="C40" s="18">
        <f>'Celkové pořadí'!C33</f>
        <v>7</v>
      </c>
      <c r="D40" s="20" t="str">
        <f>'Celkové pořadí'!D33</f>
        <v>PANTA RHEI</v>
      </c>
      <c r="E40" s="77" t="str">
        <f>VLOOKUP(D40,'Startovní listina'!B:J,9,0)</f>
        <v>ČECHIE</v>
      </c>
      <c r="F40" s="73">
        <f>'Celkové pořadí'!F33</f>
        <v>47</v>
      </c>
      <c r="G40" s="19">
        <f>'Celkové pořadí'!G33</f>
        <v>6</v>
      </c>
      <c r="H40" s="19">
        <f>'Celkové pořadí'!H33</f>
        <v>6</v>
      </c>
      <c r="I40" s="19">
        <f>'Celkové pořadí'!I33</f>
        <v>0</v>
      </c>
      <c r="J40" s="19">
        <f>'Celkové pořadí'!J33</f>
        <v>5</v>
      </c>
      <c r="K40" s="19">
        <f>'Celkové pořadí'!K33</f>
        <v>5</v>
      </c>
      <c r="L40" s="19">
        <f>'Celkové pořadí'!L33</f>
        <v>4</v>
      </c>
      <c r="M40" s="19">
        <f>'Celkové pořadí'!M33</f>
        <v>9</v>
      </c>
      <c r="N40" s="19">
        <f>'Celkové pořadí'!N33</f>
        <v>12</v>
      </c>
      <c r="O40" s="19" t="e">
        <f>'Celkové pořadí'!#REF!</f>
        <v>#REF!</v>
      </c>
      <c r="P40" s="19">
        <f>'Celkové pořadí'!O33</f>
        <v>0</v>
      </c>
      <c r="R40" s="76">
        <f t="shared" si="14"/>
        <v>6</v>
      </c>
      <c r="S40" s="76">
        <f t="shared" si="15"/>
        <v>25</v>
      </c>
      <c r="T40" s="76">
        <f t="shared" si="15"/>
        <v>0</v>
      </c>
      <c r="U40" s="76">
        <f t="shared" si="15"/>
        <v>6</v>
      </c>
      <c r="V40" s="76">
        <f t="shared" si="15"/>
        <v>5</v>
      </c>
      <c r="W40" s="76">
        <f t="shared" si="15"/>
        <v>5</v>
      </c>
      <c r="X40" s="76">
        <f t="shared" si="15"/>
        <v>7</v>
      </c>
      <c r="Y40" s="76">
        <f t="shared" si="15"/>
        <v>0</v>
      </c>
      <c r="Z40" s="76">
        <f t="shared" si="15"/>
        <v>0</v>
      </c>
      <c r="AA40" s="76">
        <f t="shared" si="15"/>
        <v>0</v>
      </c>
      <c r="AC40" s="19">
        <f t="shared" si="12"/>
        <v>6</v>
      </c>
    </row>
    <row r="41" spans="2:29" x14ac:dyDescent="0.2">
      <c r="B41" s="25">
        <v>38</v>
      </c>
      <c r="C41" s="18">
        <f>'Celkové pořadí'!C34</f>
        <v>4</v>
      </c>
      <c r="D41" s="20" t="str">
        <f>'Celkové pořadí'!D34</f>
        <v>UNICORN</v>
      </c>
      <c r="E41" s="77" t="str">
        <f>VLOOKUP(D41,'Startovní listina'!B:J,9,0)</f>
        <v>JKK</v>
      </c>
      <c r="F41" s="73">
        <f>'Celkové pořadí'!F34</f>
        <v>40</v>
      </c>
      <c r="G41" s="19">
        <f>'Celkové pořadí'!G34</f>
        <v>0</v>
      </c>
      <c r="H41" s="19">
        <f>'Celkové pořadí'!H34</f>
        <v>17</v>
      </c>
      <c r="I41" s="19">
        <f>'Celkové pořadí'!I34</f>
        <v>0</v>
      </c>
      <c r="J41" s="19">
        <f>'Celkové pořadí'!J34</f>
        <v>0</v>
      </c>
      <c r="K41" s="19">
        <f>'Celkové pořadí'!K34</f>
        <v>23</v>
      </c>
      <c r="L41" s="19">
        <f>'Celkové pořadí'!L34</f>
        <v>0</v>
      </c>
      <c r="M41" s="19">
        <f>'Celkové pořadí'!M34</f>
        <v>0</v>
      </c>
      <c r="N41" s="19">
        <f>'Celkové pořadí'!N34</f>
        <v>0</v>
      </c>
      <c r="O41" s="19" t="e">
        <f>'Celkové pořadí'!#REF!</f>
        <v>#REF!</v>
      </c>
      <c r="P41" s="19">
        <f>'Celkové pořadí'!O34</f>
        <v>0</v>
      </c>
      <c r="R41" s="76">
        <f t="shared" si="14"/>
        <v>0</v>
      </c>
      <c r="S41" s="76">
        <f t="shared" si="15"/>
        <v>25</v>
      </c>
      <c r="T41" s="76">
        <f t="shared" si="15"/>
        <v>0</v>
      </c>
      <c r="U41" s="76">
        <f t="shared" si="15"/>
        <v>0</v>
      </c>
      <c r="V41" s="76">
        <f t="shared" si="15"/>
        <v>5</v>
      </c>
      <c r="W41" s="76">
        <f t="shared" si="15"/>
        <v>0</v>
      </c>
      <c r="X41" s="76">
        <f t="shared" si="15"/>
        <v>0</v>
      </c>
      <c r="Y41" s="76">
        <f t="shared" si="15"/>
        <v>0</v>
      </c>
      <c r="Z41" s="76">
        <f t="shared" si="15"/>
        <v>0</v>
      </c>
      <c r="AA41" s="76">
        <f t="shared" si="15"/>
        <v>0</v>
      </c>
      <c r="AC41" s="19">
        <f t="shared" si="12"/>
        <v>2</v>
      </c>
    </row>
    <row r="42" spans="2:29" x14ac:dyDescent="0.2">
      <c r="B42" s="25">
        <v>39</v>
      </c>
      <c r="C42" s="18">
        <f>'Celkové pořadí'!C35</f>
        <v>2</v>
      </c>
      <c r="D42" s="20" t="str">
        <f>'Celkové pořadí'!D35</f>
        <v>LIVE FREE OR DIE</v>
      </c>
      <c r="E42" s="77">
        <f>VLOOKUP(D42,'Startovní listina'!B:J,9,0)</f>
        <v>0</v>
      </c>
      <c r="F42" s="73">
        <f>'Celkové pořadí'!F35</f>
        <v>39</v>
      </c>
      <c r="G42" s="19">
        <f>'Celkové pořadí'!G35</f>
        <v>0</v>
      </c>
      <c r="H42" s="19">
        <f>'Celkové pořadí'!H35</f>
        <v>0</v>
      </c>
      <c r="I42" s="19">
        <f>'Celkové pořadí'!I35</f>
        <v>0</v>
      </c>
      <c r="J42" s="19">
        <f>'Celkové pořadí'!J35</f>
        <v>0</v>
      </c>
      <c r="K42" s="19">
        <f>'Celkové pořadí'!K35</f>
        <v>0</v>
      </c>
      <c r="L42" s="19">
        <f>'Celkové pořadí'!L35</f>
        <v>0</v>
      </c>
      <c r="M42" s="19">
        <f>'Celkové pořadí'!M35</f>
        <v>39</v>
      </c>
      <c r="N42" s="19">
        <f>'Celkové pořadí'!N35</f>
        <v>0</v>
      </c>
      <c r="O42" s="19" t="e">
        <f>'Celkové pořadí'!#REF!</f>
        <v>#REF!</v>
      </c>
      <c r="P42" s="19">
        <f>'Celkové pořadí'!O35</f>
        <v>0</v>
      </c>
      <c r="R42" s="76">
        <f t="shared" si="14"/>
        <v>0</v>
      </c>
      <c r="S42" s="76">
        <f t="shared" si="15"/>
        <v>0</v>
      </c>
      <c r="T42" s="76">
        <f t="shared" si="15"/>
        <v>0</v>
      </c>
      <c r="U42" s="76">
        <f t="shared" si="15"/>
        <v>0</v>
      </c>
      <c r="V42" s="76">
        <f t="shared" si="15"/>
        <v>0</v>
      </c>
      <c r="W42" s="76">
        <f t="shared" si="15"/>
        <v>0</v>
      </c>
      <c r="X42" s="76">
        <f t="shared" si="15"/>
        <v>7</v>
      </c>
      <c r="Y42" s="76">
        <f t="shared" si="15"/>
        <v>0</v>
      </c>
      <c r="Z42" s="76">
        <f t="shared" si="15"/>
        <v>0</v>
      </c>
      <c r="AA42" s="76">
        <f t="shared" si="15"/>
        <v>0</v>
      </c>
      <c r="AC42" s="19">
        <f t="shared" si="12"/>
        <v>1</v>
      </c>
    </row>
    <row r="43" spans="2:29" x14ac:dyDescent="0.2">
      <c r="B43" s="25">
        <v>40</v>
      </c>
      <c r="C43" s="18" t="e">
        <f>'Celkové pořadí'!#REF!</f>
        <v>#REF!</v>
      </c>
      <c r="D43" s="20" t="e">
        <f>'Celkové pořadí'!#REF!</f>
        <v>#REF!</v>
      </c>
      <c r="E43" s="77" t="e">
        <f>VLOOKUP(D43,'Startovní listina'!B:J,9,0)</f>
        <v>#REF!</v>
      </c>
      <c r="F43" s="73" t="e">
        <f>'Celkové pořadí'!#REF!</f>
        <v>#REF!</v>
      </c>
      <c r="G43" s="19" t="e">
        <f>'Celkové pořadí'!#REF!</f>
        <v>#REF!</v>
      </c>
      <c r="H43" s="19" t="e">
        <f>'Celkové pořadí'!#REF!</f>
        <v>#REF!</v>
      </c>
      <c r="I43" s="19" t="e">
        <f>'Celkové pořadí'!#REF!</f>
        <v>#REF!</v>
      </c>
      <c r="J43" s="19" t="e">
        <f>'Celkové pořadí'!#REF!</f>
        <v>#REF!</v>
      </c>
      <c r="K43" s="19" t="e">
        <f>'Celkové pořadí'!#REF!</f>
        <v>#REF!</v>
      </c>
      <c r="L43" s="19" t="e">
        <f>'Celkové pořadí'!#REF!</f>
        <v>#REF!</v>
      </c>
      <c r="M43" s="19" t="e">
        <f>'Celkové pořadí'!#REF!</f>
        <v>#REF!</v>
      </c>
      <c r="N43" s="19" t="e">
        <f>'Celkové pořadí'!#REF!</f>
        <v>#REF!</v>
      </c>
      <c r="O43" s="19" t="e">
        <f>'Celkové pořadí'!#REF!</f>
        <v>#REF!</v>
      </c>
      <c r="P43" s="19" t="e">
        <f>'Celkové pořadí'!#REF!</f>
        <v>#REF!</v>
      </c>
      <c r="R43" s="76">
        <f t="shared" si="14"/>
        <v>0</v>
      </c>
      <c r="S43" s="76">
        <f t="shared" si="15"/>
        <v>0</v>
      </c>
      <c r="T43" s="76">
        <f t="shared" si="15"/>
        <v>0</v>
      </c>
      <c r="U43" s="76">
        <f t="shared" si="15"/>
        <v>0</v>
      </c>
      <c r="V43" s="76">
        <f t="shared" si="15"/>
        <v>0</v>
      </c>
      <c r="W43" s="76">
        <f t="shared" si="15"/>
        <v>0</v>
      </c>
      <c r="X43" s="76">
        <f t="shared" si="15"/>
        <v>0</v>
      </c>
      <c r="Y43" s="76">
        <f t="shared" si="15"/>
        <v>0</v>
      </c>
      <c r="Z43" s="76">
        <f t="shared" si="15"/>
        <v>0</v>
      </c>
      <c r="AA43" s="76">
        <f t="shared" si="15"/>
        <v>0</v>
      </c>
      <c r="AC43" s="19">
        <f t="shared" si="12"/>
        <v>0</v>
      </c>
    </row>
    <row r="44" spans="2:29" x14ac:dyDescent="0.2">
      <c r="B44" s="25">
        <v>41</v>
      </c>
      <c r="C44" s="18">
        <f>'Celkové pořadí'!C36</f>
        <v>7</v>
      </c>
      <c r="D44" s="20" t="str">
        <f>'Celkové pořadí'!D36</f>
        <v>Pohoda</v>
      </c>
      <c r="E44" s="77" t="str">
        <f>VLOOKUP(D44,'Startovní listina'!B:J,9,0)</f>
        <v>MODRÁ LODĚNICE</v>
      </c>
      <c r="F44" s="73">
        <f>'Celkové pořadí'!F36</f>
        <v>36</v>
      </c>
      <c r="G44" s="19">
        <f>'Celkové pořadí'!G36</f>
        <v>0</v>
      </c>
      <c r="H44" s="19">
        <f>'Celkové pořadí'!H36</f>
        <v>0</v>
      </c>
      <c r="I44" s="19">
        <f>'Celkové pořadí'!I36</f>
        <v>0</v>
      </c>
      <c r="J44" s="19">
        <f>'Celkové pořadí'!J36</f>
        <v>0</v>
      </c>
      <c r="K44" s="19">
        <f>'Celkové pořadí'!K36</f>
        <v>0</v>
      </c>
      <c r="L44" s="19">
        <f>'Celkové pořadí'!L36</f>
        <v>16</v>
      </c>
      <c r="M44" s="19">
        <f>'Celkové pořadí'!M36</f>
        <v>0</v>
      </c>
      <c r="N44" s="19">
        <f>'Celkové pořadí'!N36</f>
        <v>20</v>
      </c>
      <c r="O44" s="19" t="e">
        <f>'Celkové pořadí'!#REF!</f>
        <v>#REF!</v>
      </c>
      <c r="P44" s="19">
        <f>'Celkové pořadí'!O36</f>
        <v>0</v>
      </c>
      <c r="R44" s="76">
        <f t="shared" si="14"/>
        <v>0</v>
      </c>
      <c r="S44" s="76">
        <f t="shared" si="15"/>
        <v>0</v>
      </c>
      <c r="T44" s="76">
        <f t="shared" si="15"/>
        <v>0</v>
      </c>
      <c r="U44" s="76">
        <f t="shared" si="15"/>
        <v>0</v>
      </c>
      <c r="V44" s="76">
        <f t="shared" si="15"/>
        <v>0</v>
      </c>
      <c r="W44" s="76">
        <f t="shared" si="15"/>
        <v>5</v>
      </c>
      <c r="X44" s="76">
        <f t="shared" si="15"/>
        <v>0</v>
      </c>
      <c r="Y44" s="76">
        <f t="shared" si="15"/>
        <v>0</v>
      </c>
      <c r="Z44" s="76">
        <f t="shared" si="15"/>
        <v>0</v>
      </c>
      <c r="AA44" s="76">
        <f t="shared" si="15"/>
        <v>0</v>
      </c>
      <c r="AC44" s="19">
        <f t="shared" si="12"/>
        <v>1</v>
      </c>
    </row>
    <row r="45" spans="2:29" x14ac:dyDescent="0.2">
      <c r="B45" s="25">
        <v>42</v>
      </c>
      <c r="C45" s="18">
        <f>'Celkové pořadí'!C37</f>
        <v>4</v>
      </c>
      <c r="D45" s="20" t="str">
        <f>'Celkové pořadí'!D37</f>
        <v>LOTUS</v>
      </c>
      <c r="E45" s="77" t="str">
        <f>VLOOKUP(D45,'Startovní listina'!B:J,9,0)</f>
        <v>ROVÍNEK</v>
      </c>
      <c r="F45" s="73">
        <f>'Celkové pořadí'!F37</f>
        <v>36</v>
      </c>
      <c r="G45" s="19">
        <f>'Celkové pořadí'!G37</f>
        <v>0</v>
      </c>
      <c r="H45" s="19">
        <f>'Celkové pořadí'!H37</f>
        <v>0</v>
      </c>
      <c r="I45" s="19">
        <f>'Celkové pořadí'!I37</f>
        <v>0</v>
      </c>
      <c r="J45" s="19">
        <f>'Celkové pořadí'!J37</f>
        <v>36</v>
      </c>
      <c r="K45" s="19">
        <f>'Celkové pořadí'!K37</f>
        <v>0</v>
      </c>
      <c r="L45" s="19">
        <f>'Celkové pořadí'!L37</f>
        <v>0</v>
      </c>
      <c r="M45" s="19">
        <f>'Celkové pořadí'!M37</f>
        <v>0</v>
      </c>
      <c r="N45" s="19">
        <f>'Celkové pořadí'!N37</f>
        <v>0</v>
      </c>
      <c r="O45" s="19" t="e">
        <f>'Celkové pořadí'!#REF!</f>
        <v>#REF!</v>
      </c>
      <c r="P45" s="19">
        <f>'Celkové pořadí'!O37</f>
        <v>0</v>
      </c>
      <c r="R45" s="76">
        <f t="shared" si="14"/>
        <v>0</v>
      </c>
      <c r="S45" s="76">
        <f t="shared" si="15"/>
        <v>0</v>
      </c>
      <c r="T45" s="76">
        <f t="shared" si="15"/>
        <v>0</v>
      </c>
      <c r="U45" s="76">
        <f t="shared" si="15"/>
        <v>6</v>
      </c>
      <c r="V45" s="76">
        <f t="shared" si="15"/>
        <v>0</v>
      </c>
      <c r="W45" s="76">
        <f t="shared" si="15"/>
        <v>0</v>
      </c>
      <c r="X45" s="76">
        <f t="shared" si="15"/>
        <v>0</v>
      </c>
      <c r="Y45" s="76">
        <f t="shared" si="15"/>
        <v>0</v>
      </c>
      <c r="Z45" s="76">
        <f t="shared" si="15"/>
        <v>0</v>
      </c>
      <c r="AA45" s="76">
        <f t="shared" si="15"/>
        <v>0</v>
      </c>
      <c r="AC45" s="19">
        <f t="shared" si="12"/>
        <v>1</v>
      </c>
    </row>
    <row r="46" spans="2:29" x14ac:dyDescent="0.2">
      <c r="B46" s="25">
        <v>43</v>
      </c>
      <c r="C46" s="18">
        <f>'Celkové pořadí'!C38</f>
        <v>4</v>
      </c>
      <c r="D46" s="20" t="str">
        <f>'Celkové pořadí'!D38</f>
        <v>KANALOA</v>
      </c>
      <c r="E46" s="77" t="str">
        <f>VLOOKUP(D46,'Startovní listina'!B:J,9,0)</f>
        <v>ŽUPANOVICE</v>
      </c>
      <c r="F46" s="73">
        <f>'Celkové pořadí'!F38</f>
        <v>35</v>
      </c>
      <c r="G46" s="19">
        <f>'Celkové pořadí'!G38</f>
        <v>0</v>
      </c>
      <c r="H46" s="19">
        <f>'Celkové pořadí'!H38</f>
        <v>0</v>
      </c>
      <c r="I46" s="19">
        <f>'Celkové pořadí'!I38</f>
        <v>0</v>
      </c>
      <c r="J46" s="19">
        <f>'Celkové pořadí'!J38</f>
        <v>35</v>
      </c>
      <c r="K46" s="19">
        <f>'Celkové pořadí'!K38</f>
        <v>0</v>
      </c>
      <c r="L46" s="19">
        <f>'Celkové pořadí'!L38</f>
        <v>0</v>
      </c>
      <c r="M46" s="19">
        <f>'Celkové pořadí'!M38</f>
        <v>0</v>
      </c>
      <c r="N46" s="19">
        <f>'Celkové pořadí'!N38</f>
        <v>0</v>
      </c>
      <c r="O46" s="19" t="e">
        <f>'Celkové pořadí'!#REF!</f>
        <v>#REF!</v>
      </c>
      <c r="P46" s="19">
        <f>'Celkové pořadí'!O38</f>
        <v>0</v>
      </c>
      <c r="R46" s="76">
        <f t="shared" si="14"/>
        <v>0</v>
      </c>
      <c r="S46" s="76">
        <f t="shared" si="15"/>
        <v>0</v>
      </c>
      <c r="T46" s="76">
        <f t="shared" si="15"/>
        <v>0</v>
      </c>
      <c r="U46" s="76">
        <f t="shared" si="15"/>
        <v>6</v>
      </c>
      <c r="V46" s="76">
        <f t="shared" si="15"/>
        <v>0</v>
      </c>
      <c r="W46" s="76">
        <f t="shared" si="15"/>
        <v>0</v>
      </c>
      <c r="X46" s="76">
        <f t="shared" si="15"/>
        <v>0</v>
      </c>
      <c r="Y46" s="76">
        <f t="shared" si="15"/>
        <v>0</v>
      </c>
      <c r="Z46" s="76">
        <f t="shared" si="15"/>
        <v>0</v>
      </c>
      <c r="AA46" s="76">
        <f t="shared" si="15"/>
        <v>0</v>
      </c>
      <c r="AC46" s="19">
        <f t="shared" si="12"/>
        <v>1</v>
      </c>
    </row>
    <row r="47" spans="2:29" x14ac:dyDescent="0.2">
      <c r="B47" s="25">
        <v>44</v>
      </c>
      <c r="C47" s="18">
        <f>'Celkové pořadí'!C39</f>
        <v>6</v>
      </c>
      <c r="D47" s="20" t="str">
        <f>'Celkové pořadí'!D39</f>
        <v>JACQUELINE</v>
      </c>
      <c r="E47" s="77" t="str">
        <f>VLOOKUP(D47,'Startovní listina'!B:J,9,0)</f>
        <v>-</v>
      </c>
      <c r="F47" s="73">
        <f>'Celkové pořadí'!F39</f>
        <v>33</v>
      </c>
      <c r="G47" s="19">
        <f>'Celkové pořadí'!G39</f>
        <v>0</v>
      </c>
      <c r="H47" s="19">
        <f>'Celkové pořadí'!H39</f>
        <v>0</v>
      </c>
      <c r="I47" s="19">
        <f>'Celkové pořadí'!I39</f>
        <v>0</v>
      </c>
      <c r="J47" s="19">
        <f>'Celkové pořadí'!J39</f>
        <v>0</v>
      </c>
      <c r="K47" s="19">
        <f>'Celkové pořadí'!K39</f>
        <v>0</v>
      </c>
      <c r="L47" s="19">
        <f>'Celkové pořadí'!L39</f>
        <v>0</v>
      </c>
      <c r="M47" s="19">
        <f>'Celkové pořadí'!M39</f>
        <v>33</v>
      </c>
      <c r="N47" s="19">
        <f>'Celkové pořadí'!N39</f>
        <v>0</v>
      </c>
      <c r="O47" s="19" t="e">
        <f>'Celkové pořadí'!#REF!</f>
        <v>#REF!</v>
      </c>
      <c r="P47" s="19">
        <f>'Celkové pořadí'!O39</f>
        <v>0</v>
      </c>
      <c r="R47" s="76">
        <f t="shared" si="14"/>
        <v>0</v>
      </c>
      <c r="S47" s="76">
        <f t="shared" si="15"/>
        <v>0</v>
      </c>
      <c r="T47" s="76">
        <f t="shared" si="15"/>
        <v>0</v>
      </c>
      <c r="U47" s="76">
        <f t="shared" si="15"/>
        <v>0</v>
      </c>
      <c r="V47" s="76">
        <f t="shared" si="15"/>
        <v>0</v>
      </c>
      <c r="W47" s="76">
        <f t="shared" si="15"/>
        <v>0</v>
      </c>
      <c r="X47" s="76">
        <f t="shared" si="15"/>
        <v>7</v>
      </c>
      <c r="Y47" s="76">
        <f t="shared" si="15"/>
        <v>0</v>
      </c>
      <c r="Z47" s="76">
        <f t="shared" si="15"/>
        <v>0</v>
      </c>
      <c r="AA47" s="76">
        <f t="shared" si="15"/>
        <v>0</v>
      </c>
      <c r="AC47" s="19">
        <f t="shared" si="12"/>
        <v>1</v>
      </c>
    </row>
    <row r="48" spans="2:29" x14ac:dyDescent="0.2">
      <c r="B48" s="25">
        <v>45</v>
      </c>
      <c r="C48" s="18">
        <f>'Celkové pořadí'!C40</f>
        <v>6</v>
      </c>
      <c r="D48" s="20" t="str">
        <f>'Celkové pořadí'!D40</f>
        <v>ILMATAR</v>
      </c>
      <c r="E48" s="77" t="str">
        <f>VLOOKUP(D48,'Startovní listina'!B:J,9,0)</f>
        <v>-</v>
      </c>
      <c r="F48" s="73">
        <f>'Celkové pořadí'!F40</f>
        <v>32</v>
      </c>
      <c r="G48" s="19">
        <f>'Celkové pořadí'!G40</f>
        <v>0</v>
      </c>
      <c r="H48" s="19">
        <f>'Celkové pořadí'!H40</f>
        <v>3</v>
      </c>
      <c r="I48" s="19">
        <f>'Celkové pořadí'!I40</f>
        <v>0</v>
      </c>
      <c r="J48" s="19">
        <f>'Celkové pořadí'!J40</f>
        <v>13</v>
      </c>
      <c r="K48" s="19">
        <f>'Celkové pořadí'!K40</f>
        <v>0</v>
      </c>
      <c r="L48" s="19">
        <f>'Celkové pořadí'!L40</f>
        <v>0</v>
      </c>
      <c r="M48" s="19">
        <f>'Celkové pořadí'!M40</f>
        <v>13</v>
      </c>
      <c r="N48" s="19">
        <f>'Celkové pořadí'!N40</f>
        <v>3</v>
      </c>
      <c r="O48" s="19" t="e">
        <f>'Celkové pořadí'!#REF!</f>
        <v>#REF!</v>
      </c>
      <c r="P48" s="19">
        <f>'Celkové pořadí'!O40</f>
        <v>0</v>
      </c>
      <c r="R48" s="76">
        <f t="shared" si="14"/>
        <v>0</v>
      </c>
      <c r="S48" s="76">
        <f t="shared" si="15"/>
        <v>25</v>
      </c>
      <c r="T48" s="76">
        <f t="shared" si="15"/>
        <v>0</v>
      </c>
      <c r="U48" s="76">
        <f t="shared" si="15"/>
        <v>6</v>
      </c>
      <c r="V48" s="76">
        <f t="shared" si="15"/>
        <v>0</v>
      </c>
      <c r="W48" s="76">
        <f t="shared" si="15"/>
        <v>0</v>
      </c>
      <c r="X48" s="76">
        <f t="shared" si="15"/>
        <v>7</v>
      </c>
      <c r="Y48" s="76">
        <f t="shared" si="15"/>
        <v>0</v>
      </c>
      <c r="Z48" s="76">
        <f t="shared" si="15"/>
        <v>0</v>
      </c>
      <c r="AA48" s="76">
        <f t="shared" si="15"/>
        <v>0</v>
      </c>
      <c r="AC48" s="19">
        <f t="shared" si="12"/>
        <v>3</v>
      </c>
    </row>
    <row r="49" spans="2:29" x14ac:dyDescent="0.2">
      <c r="B49" s="25">
        <v>46</v>
      </c>
      <c r="C49" s="18">
        <f>'Celkové pořadí'!C41</f>
        <v>4</v>
      </c>
      <c r="D49" s="20" t="str">
        <f>'Celkové pořadí'!D41</f>
        <v>ALTER EGO</v>
      </c>
      <c r="E49" s="77" t="str">
        <f>VLOOKUP(D49,'Startovní listina'!B:J,9,0)</f>
        <v>KOBYLNÍKY</v>
      </c>
      <c r="F49" s="73">
        <f>'Celkové pořadí'!F41</f>
        <v>32</v>
      </c>
      <c r="G49" s="19">
        <f>'Celkové pořadí'!G41</f>
        <v>0</v>
      </c>
      <c r="H49" s="19">
        <f>'Celkové pořadí'!H41</f>
        <v>0</v>
      </c>
      <c r="I49" s="19">
        <f>'Celkové pořadí'!I41</f>
        <v>0</v>
      </c>
      <c r="J49" s="19">
        <f>'Celkové pořadí'!J41</f>
        <v>0</v>
      </c>
      <c r="K49" s="19">
        <f>'Celkové pořadí'!K41</f>
        <v>0</v>
      </c>
      <c r="L49" s="19">
        <f>'Celkové pořadí'!L41</f>
        <v>0</v>
      </c>
      <c r="M49" s="19">
        <f>'Celkové pořadí'!M41</f>
        <v>32</v>
      </c>
      <c r="N49" s="19">
        <f>'Celkové pořadí'!N41</f>
        <v>0</v>
      </c>
      <c r="O49" s="19" t="e">
        <f>'Celkové pořadí'!#REF!</f>
        <v>#REF!</v>
      </c>
      <c r="P49" s="19">
        <f>'Celkové pořadí'!O41</f>
        <v>0</v>
      </c>
      <c r="R49" s="76">
        <f t="shared" si="14"/>
        <v>0</v>
      </c>
      <c r="S49" s="76">
        <f t="shared" si="15"/>
        <v>0</v>
      </c>
      <c r="T49" s="76">
        <f t="shared" si="15"/>
        <v>0</v>
      </c>
      <c r="U49" s="76">
        <f t="shared" si="15"/>
        <v>0</v>
      </c>
      <c r="V49" s="76">
        <f t="shared" si="15"/>
        <v>0</v>
      </c>
      <c r="W49" s="76">
        <f t="shared" si="15"/>
        <v>0</v>
      </c>
      <c r="X49" s="76">
        <f t="shared" si="15"/>
        <v>7</v>
      </c>
      <c r="Y49" s="76">
        <f t="shared" si="15"/>
        <v>0</v>
      </c>
      <c r="Z49" s="76">
        <f t="shared" si="15"/>
        <v>0</v>
      </c>
      <c r="AA49" s="76">
        <f t="shared" si="15"/>
        <v>0</v>
      </c>
      <c r="AC49" s="19">
        <f t="shared" si="12"/>
        <v>1</v>
      </c>
    </row>
    <row r="50" spans="2:29" x14ac:dyDescent="0.2">
      <c r="B50" s="25">
        <v>47</v>
      </c>
      <c r="C50" s="18">
        <f>'Celkové pořadí'!C42</f>
        <v>5</v>
      </c>
      <c r="D50" s="20" t="str">
        <f>'Celkové pořadí'!D42</f>
        <v>PATRIA</v>
      </c>
      <c r="E50" s="77" t="str">
        <f>VLOOKUP(D50,'Startovní listina'!B:J,9,0)</f>
        <v>NOVÝ KNÍN</v>
      </c>
      <c r="F50" s="73">
        <f>'Celkové pořadí'!F42</f>
        <v>32</v>
      </c>
      <c r="G50" s="19">
        <f>'Celkové pořadí'!G42</f>
        <v>0</v>
      </c>
      <c r="H50" s="19">
        <f>'Celkové pořadí'!H42</f>
        <v>0</v>
      </c>
      <c r="I50" s="19">
        <f>'Celkové pořadí'!I42</f>
        <v>0</v>
      </c>
      <c r="J50" s="19">
        <f>'Celkové pořadí'!J42</f>
        <v>32</v>
      </c>
      <c r="K50" s="19">
        <f>'Celkové pořadí'!K42</f>
        <v>0</v>
      </c>
      <c r="L50" s="19">
        <f>'Celkové pořadí'!L42</f>
        <v>0</v>
      </c>
      <c r="M50" s="19">
        <f>'Celkové pořadí'!M42</f>
        <v>0</v>
      </c>
      <c r="N50" s="19">
        <f>'Celkové pořadí'!N42</f>
        <v>0</v>
      </c>
      <c r="O50" s="19" t="e">
        <f>'Celkové pořadí'!#REF!</f>
        <v>#REF!</v>
      </c>
      <c r="P50" s="19">
        <f>'Celkové pořadí'!O42</f>
        <v>0</v>
      </c>
      <c r="R50" s="76">
        <f t="shared" si="14"/>
        <v>0</v>
      </c>
      <c r="S50" s="76">
        <f t="shared" si="15"/>
        <v>0</v>
      </c>
      <c r="T50" s="76">
        <f t="shared" si="15"/>
        <v>0</v>
      </c>
      <c r="U50" s="76">
        <f t="shared" si="15"/>
        <v>6</v>
      </c>
      <c r="V50" s="76">
        <f t="shared" si="15"/>
        <v>0</v>
      </c>
      <c r="W50" s="76">
        <f t="shared" si="15"/>
        <v>0</v>
      </c>
      <c r="X50" s="76">
        <f t="shared" si="15"/>
        <v>0</v>
      </c>
      <c r="Y50" s="76">
        <f t="shared" si="15"/>
        <v>0</v>
      </c>
      <c r="Z50" s="76">
        <f t="shared" si="15"/>
        <v>0</v>
      </c>
      <c r="AA50" s="76">
        <f t="shared" si="15"/>
        <v>0</v>
      </c>
      <c r="AC50" s="19">
        <f t="shared" si="12"/>
        <v>1</v>
      </c>
    </row>
    <row r="51" spans="2:29" x14ac:dyDescent="0.2">
      <c r="B51" s="25">
        <v>48</v>
      </c>
      <c r="C51" s="18">
        <f>'Celkové pořadí'!C43</f>
        <v>6</v>
      </c>
      <c r="D51" s="20" t="str">
        <f>'Celkové pořadí'!D43</f>
        <v>RADIANCE</v>
      </c>
      <c r="E51" s="77" t="str">
        <f>VLOOKUP(D51,'Startovní listina'!B:J,9,0)</f>
        <v>ATLANTIDA</v>
      </c>
      <c r="F51" s="73">
        <f>'Celkové pořadí'!F43</f>
        <v>30</v>
      </c>
      <c r="G51" s="19">
        <f>'Celkové pořadí'!G43</f>
        <v>8</v>
      </c>
      <c r="H51" s="19">
        <f>'Celkové pořadí'!H43</f>
        <v>0</v>
      </c>
      <c r="I51" s="19">
        <f>'Celkové pořadí'!I43</f>
        <v>6</v>
      </c>
      <c r="J51" s="19">
        <f>'Celkové pořadí'!J43</f>
        <v>16</v>
      </c>
      <c r="K51" s="19">
        <f>'Celkové pořadí'!K43</f>
        <v>0</v>
      </c>
      <c r="L51" s="19">
        <f>'Celkové pořadí'!L43</f>
        <v>0</v>
      </c>
      <c r="M51" s="19">
        <f>'Celkové pořadí'!M43</f>
        <v>0</v>
      </c>
      <c r="N51" s="19">
        <f>'Celkové pořadí'!N43</f>
        <v>0</v>
      </c>
      <c r="O51" s="19" t="e">
        <f>'Celkové pořadí'!#REF!</f>
        <v>#REF!</v>
      </c>
      <c r="P51" s="19">
        <f>'Celkové pořadí'!O43</f>
        <v>0</v>
      </c>
      <c r="R51" s="76">
        <f t="shared" si="14"/>
        <v>6</v>
      </c>
      <c r="S51" s="76">
        <f t="shared" si="15"/>
        <v>0</v>
      </c>
      <c r="T51" s="76">
        <f t="shared" si="15"/>
        <v>5</v>
      </c>
      <c r="U51" s="76">
        <f t="shared" si="15"/>
        <v>6</v>
      </c>
      <c r="V51" s="76">
        <f t="shared" si="15"/>
        <v>0</v>
      </c>
      <c r="W51" s="76">
        <f t="shared" si="15"/>
        <v>0</v>
      </c>
      <c r="X51" s="76">
        <f t="shared" si="15"/>
        <v>0</v>
      </c>
      <c r="Y51" s="76">
        <f t="shared" si="15"/>
        <v>0</v>
      </c>
      <c r="Z51" s="76">
        <f t="shared" si="15"/>
        <v>0</v>
      </c>
      <c r="AA51" s="76">
        <f t="shared" si="15"/>
        <v>0</v>
      </c>
      <c r="AC51" s="19">
        <f t="shared" si="12"/>
        <v>3</v>
      </c>
    </row>
    <row r="52" spans="2:29" x14ac:dyDescent="0.2">
      <c r="B52" s="25">
        <v>49</v>
      </c>
      <c r="C52" s="18">
        <f>'Celkové pořadí'!C44</f>
        <v>7</v>
      </c>
      <c r="D52" s="20" t="str">
        <f>'Celkové pořadí'!D44</f>
        <v>MARLIGOLD</v>
      </c>
      <c r="E52" s="77" t="str">
        <f>VLOOKUP(D52,'Startovní listina'!B:J,9,0)</f>
        <v>-</v>
      </c>
      <c r="F52" s="73">
        <f>'Celkové pořadí'!F44</f>
        <v>30</v>
      </c>
      <c r="G52" s="19">
        <f>'Celkové pořadí'!G44</f>
        <v>0</v>
      </c>
      <c r="H52" s="19">
        <f>'Celkové pořadí'!H44</f>
        <v>0</v>
      </c>
      <c r="I52" s="19">
        <f>'Celkové pořadí'!I44</f>
        <v>0</v>
      </c>
      <c r="J52" s="19">
        <f>'Celkové pořadí'!J44</f>
        <v>0</v>
      </c>
      <c r="K52" s="19">
        <f>'Celkové pořadí'!K44</f>
        <v>0</v>
      </c>
      <c r="L52" s="19">
        <f>'Celkové pořadí'!L44</f>
        <v>0</v>
      </c>
      <c r="M52" s="19">
        <f>'Celkové pořadí'!M44</f>
        <v>30</v>
      </c>
      <c r="N52" s="19">
        <f>'Celkové pořadí'!N44</f>
        <v>0</v>
      </c>
      <c r="O52" s="19" t="e">
        <f>'Celkové pořadí'!#REF!</f>
        <v>#REF!</v>
      </c>
      <c r="P52" s="19">
        <f>'Celkové pořadí'!O44</f>
        <v>0</v>
      </c>
      <c r="R52" s="76">
        <f t="shared" si="14"/>
        <v>0</v>
      </c>
      <c r="S52" s="76">
        <f t="shared" ref="S52:AA67" si="16">IFERROR(IF(H52&gt;0,S$2,0)*VLOOKUP($C52,$AG:$AH,2,0),0)</f>
        <v>0</v>
      </c>
      <c r="T52" s="76">
        <f t="shared" si="16"/>
        <v>0</v>
      </c>
      <c r="U52" s="76">
        <f t="shared" si="16"/>
        <v>0</v>
      </c>
      <c r="V52" s="76">
        <f t="shared" si="16"/>
        <v>0</v>
      </c>
      <c r="W52" s="76">
        <f t="shared" si="16"/>
        <v>0</v>
      </c>
      <c r="X52" s="76">
        <f t="shared" si="16"/>
        <v>7</v>
      </c>
      <c r="Y52" s="76">
        <f t="shared" si="16"/>
        <v>0</v>
      </c>
      <c r="Z52" s="76">
        <f t="shared" si="16"/>
        <v>0</v>
      </c>
      <c r="AA52" s="76">
        <f t="shared" si="16"/>
        <v>0</v>
      </c>
      <c r="AC52" s="19">
        <f t="shared" si="12"/>
        <v>1</v>
      </c>
    </row>
    <row r="53" spans="2:29" x14ac:dyDescent="0.2">
      <c r="B53" s="25">
        <v>50</v>
      </c>
      <c r="C53" s="18" t="e">
        <f>'Celkové pořadí'!#REF!</f>
        <v>#REF!</v>
      </c>
      <c r="D53" s="20" t="e">
        <f>'Celkové pořadí'!#REF!</f>
        <v>#REF!</v>
      </c>
      <c r="E53" s="77" t="e">
        <f>VLOOKUP(D53,'Startovní listina'!B:J,9,0)</f>
        <v>#REF!</v>
      </c>
      <c r="F53" s="73" t="e">
        <f>'Celkové pořadí'!#REF!</f>
        <v>#REF!</v>
      </c>
      <c r="G53" s="19" t="e">
        <f>'Celkové pořadí'!#REF!</f>
        <v>#REF!</v>
      </c>
      <c r="H53" s="19" t="e">
        <f>'Celkové pořadí'!#REF!</f>
        <v>#REF!</v>
      </c>
      <c r="I53" s="19" t="e">
        <f>'Celkové pořadí'!#REF!</f>
        <v>#REF!</v>
      </c>
      <c r="J53" s="19" t="e">
        <f>'Celkové pořadí'!#REF!</f>
        <v>#REF!</v>
      </c>
      <c r="K53" s="19" t="e">
        <f>'Celkové pořadí'!#REF!</f>
        <v>#REF!</v>
      </c>
      <c r="L53" s="19" t="e">
        <f>'Celkové pořadí'!#REF!</f>
        <v>#REF!</v>
      </c>
      <c r="M53" s="19" t="e">
        <f>'Celkové pořadí'!#REF!</f>
        <v>#REF!</v>
      </c>
      <c r="N53" s="19" t="e">
        <f>'Celkové pořadí'!#REF!</f>
        <v>#REF!</v>
      </c>
      <c r="O53" s="19" t="e">
        <f>'Celkové pořadí'!#REF!</f>
        <v>#REF!</v>
      </c>
      <c r="P53" s="19" t="e">
        <f>'Celkové pořadí'!#REF!</f>
        <v>#REF!</v>
      </c>
      <c r="R53" s="76">
        <f t="shared" si="14"/>
        <v>0</v>
      </c>
      <c r="S53" s="76">
        <f t="shared" si="16"/>
        <v>0</v>
      </c>
      <c r="T53" s="76">
        <f t="shared" si="16"/>
        <v>0</v>
      </c>
      <c r="U53" s="76">
        <f t="shared" si="16"/>
        <v>0</v>
      </c>
      <c r="V53" s="76">
        <f t="shared" si="16"/>
        <v>0</v>
      </c>
      <c r="W53" s="76">
        <f t="shared" si="16"/>
        <v>0</v>
      </c>
      <c r="X53" s="76">
        <f t="shared" si="16"/>
        <v>0</v>
      </c>
      <c r="Y53" s="76">
        <f t="shared" si="16"/>
        <v>0</v>
      </c>
      <c r="Z53" s="76">
        <f t="shared" si="16"/>
        <v>0</v>
      </c>
      <c r="AA53" s="76">
        <f t="shared" si="16"/>
        <v>0</v>
      </c>
      <c r="AC53" s="19">
        <f t="shared" si="12"/>
        <v>0</v>
      </c>
    </row>
    <row r="54" spans="2:29" x14ac:dyDescent="0.2">
      <c r="B54" s="25">
        <v>51</v>
      </c>
      <c r="C54" s="18">
        <f>'Celkové pořadí'!C45</f>
        <v>7</v>
      </c>
      <c r="D54" s="20" t="str">
        <f>'Celkové pořadí'!D45</f>
        <v>YACKY DOCK</v>
      </c>
      <c r="E54" s="77" t="str">
        <f>VLOOKUP(D54,'Startovní listina'!B:J,9,0)</f>
        <v>MODRÁ LODĚNICE</v>
      </c>
      <c r="F54" s="73">
        <f>'Celkové pořadí'!F45</f>
        <v>26</v>
      </c>
      <c r="G54" s="19">
        <f>'Celkové pořadí'!G45</f>
        <v>0</v>
      </c>
      <c r="H54" s="19">
        <f>'Celkové pořadí'!H45</f>
        <v>0</v>
      </c>
      <c r="I54" s="19">
        <f>'Celkové pořadí'!I45</f>
        <v>0</v>
      </c>
      <c r="J54" s="19">
        <f>'Celkové pořadí'!J45</f>
        <v>0</v>
      </c>
      <c r="K54" s="19">
        <f>'Celkové pořadí'!K45</f>
        <v>0</v>
      </c>
      <c r="L54" s="19">
        <f>'Celkové pořadí'!L45</f>
        <v>0</v>
      </c>
      <c r="M54" s="19">
        <f>'Celkové pořadí'!M45</f>
        <v>26</v>
      </c>
      <c r="N54" s="19">
        <f>'Celkové pořadí'!N45</f>
        <v>0</v>
      </c>
      <c r="O54" s="19" t="e">
        <f>'Celkové pořadí'!#REF!</f>
        <v>#REF!</v>
      </c>
      <c r="P54" s="19">
        <f>'Celkové pořadí'!O45</f>
        <v>0</v>
      </c>
      <c r="R54" s="76">
        <f t="shared" si="14"/>
        <v>0</v>
      </c>
      <c r="S54" s="76">
        <f t="shared" si="16"/>
        <v>0</v>
      </c>
      <c r="T54" s="76">
        <f t="shared" si="16"/>
        <v>0</v>
      </c>
      <c r="U54" s="76">
        <f t="shared" si="16"/>
        <v>0</v>
      </c>
      <c r="V54" s="76">
        <f t="shared" si="16"/>
        <v>0</v>
      </c>
      <c r="W54" s="76">
        <f t="shared" si="16"/>
        <v>0</v>
      </c>
      <c r="X54" s="76">
        <f t="shared" si="16"/>
        <v>7</v>
      </c>
      <c r="Y54" s="76">
        <f t="shared" si="16"/>
        <v>0</v>
      </c>
      <c r="Z54" s="76">
        <f t="shared" si="16"/>
        <v>0</v>
      </c>
      <c r="AA54" s="76">
        <f t="shared" si="16"/>
        <v>0</v>
      </c>
      <c r="AC54" s="19">
        <f t="shared" si="12"/>
        <v>1</v>
      </c>
    </row>
    <row r="55" spans="2:29" x14ac:dyDescent="0.2">
      <c r="B55" s="25">
        <v>52</v>
      </c>
      <c r="C55" s="18">
        <f>'Celkové pořadí'!C46</f>
        <v>7</v>
      </c>
      <c r="D55" s="20" t="str">
        <f>'Celkové pořadí'!D46</f>
        <v>CRIN BLANC</v>
      </c>
      <c r="E55" s="77" t="str">
        <f>VLOOKUP(D55,'Startovní listina'!B:J,9,0)</f>
        <v>YCCL</v>
      </c>
      <c r="F55" s="73">
        <f>'Celkové pořadí'!F46</f>
        <v>25</v>
      </c>
      <c r="G55" s="19">
        <f>'Celkové pořadí'!G46</f>
        <v>0</v>
      </c>
      <c r="H55" s="19">
        <f>'Celkové pořadí'!H46</f>
        <v>0</v>
      </c>
      <c r="I55" s="19">
        <f>'Celkové pořadí'!I46</f>
        <v>0</v>
      </c>
      <c r="J55" s="19">
        <f>'Celkové pořadí'!J46</f>
        <v>0</v>
      </c>
      <c r="K55" s="19">
        <f>'Celkové pořadí'!K46</f>
        <v>0</v>
      </c>
      <c r="L55" s="19">
        <f>'Celkové pořadí'!L46</f>
        <v>9</v>
      </c>
      <c r="M55" s="19">
        <f>'Celkové pořadí'!M46</f>
        <v>0</v>
      </c>
      <c r="N55" s="19">
        <f>'Celkové pořadí'!N46</f>
        <v>16</v>
      </c>
      <c r="O55" s="19" t="e">
        <f>'Celkové pořadí'!#REF!</f>
        <v>#REF!</v>
      </c>
      <c r="P55" s="19">
        <f>'Celkové pořadí'!O46</f>
        <v>0</v>
      </c>
      <c r="R55" s="76">
        <f t="shared" si="14"/>
        <v>0</v>
      </c>
      <c r="S55" s="76">
        <f t="shared" si="16"/>
        <v>0</v>
      </c>
      <c r="T55" s="76">
        <f t="shared" si="16"/>
        <v>0</v>
      </c>
      <c r="U55" s="76">
        <f t="shared" si="16"/>
        <v>0</v>
      </c>
      <c r="V55" s="76">
        <f t="shared" si="16"/>
        <v>0</v>
      </c>
      <c r="W55" s="76">
        <f t="shared" si="16"/>
        <v>5</v>
      </c>
      <c r="X55" s="76">
        <f t="shared" si="16"/>
        <v>0</v>
      </c>
      <c r="Y55" s="76">
        <f t="shared" si="16"/>
        <v>0</v>
      </c>
      <c r="Z55" s="76">
        <f t="shared" si="16"/>
        <v>0</v>
      </c>
      <c r="AA55" s="76">
        <f t="shared" si="16"/>
        <v>0</v>
      </c>
      <c r="AC55" s="19">
        <f t="shared" si="12"/>
        <v>1</v>
      </c>
    </row>
    <row r="56" spans="2:29" x14ac:dyDescent="0.2">
      <c r="B56" s="25">
        <v>53</v>
      </c>
      <c r="C56" s="18">
        <f>'Celkové pořadí'!C47</f>
        <v>7</v>
      </c>
      <c r="D56" s="20" t="str">
        <f>'Celkové pořadí'!D47</f>
        <v>HOLIDAY</v>
      </c>
      <c r="E56" s="77" t="str">
        <f>VLOOKUP(D56,'Startovní listina'!B:J,9,0)</f>
        <v>MODRÁ LODĚNICE</v>
      </c>
      <c r="F56" s="73">
        <f>'Celkové pořadí'!F47</f>
        <v>24</v>
      </c>
      <c r="G56" s="19">
        <f>'Celkové pořadí'!G47</f>
        <v>0</v>
      </c>
      <c r="H56" s="19">
        <f>'Celkové pořadí'!H47</f>
        <v>0</v>
      </c>
      <c r="I56" s="19">
        <f>'Celkové pořadí'!I47</f>
        <v>0</v>
      </c>
      <c r="J56" s="19">
        <f>'Celkové pořadí'!J47</f>
        <v>0</v>
      </c>
      <c r="K56" s="19">
        <f>'Celkové pořadí'!K47</f>
        <v>0</v>
      </c>
      <c r="L56" s="19">
        <f>'Celkové pořadí'!L47</f>
        <v>0</v>
      </c>
      <c r="M56" s="19">
        <f>'Celkové pořadí'!M47</f>
        <v>24</v>
      </c>
      <c r="N56" s="19">
        <f>'Celkové pořadí'!N47</f>
        <v>0</v>
      </c>
      <c r="O56" s="19" t="e">
        <f>'Celkové pořadí'!#REF!</f>
        <v>#REF!</v>
      </c>
      <c r="P56" s="19">
        <f>'Celkové pořadí'!O47</f>
        <v>0</v>
      </c>
      <c r="R56" s="76">
        <f t="shared" si="14"/>
        <v>0</v>
      </c>
      <c r="S56" s="76">
        <f t="shared" si="16"/>
        <v>0</v>
      </c>
      <c r="T56" s="76">
        <f t="shared" si="16"/>
        <v>0</v>
      </c>
      <c r="U56" s="76">
        <f t="shared" si="16"/>
        <v>0</v>
      </c>
      <c r="V56" s="76">
        <f t="shared" si="16"/>
        <v>0</v>
      </c>
      <c r="W56" s="76">
        <f t="shared" si="16"/>
        <v>0</v>
      </c>
      <c r="X56" s="76">
        <f t="shared" si="16"/>
        <v>7</v>
      </c>
      <c r="Y56" s="76">
        <f t="shared" si="16"/>
        <v>0</v>
      </c>
      <c r="Z56" s="76">
        <f t="shared" si="16"/>
        <v>0</v>
      </c>
      <c r="AA56" s="76">
        <f t="shared" si="16"/>
        <v>0</v>
      </c>
      <c r="AC56" s="19">
        <f t="shared" si="12"/>
        <v>1</v>
      </c>
    </row>
    <row r="57" spans="2:29" x14ac:dyDescent="0.2">
      <c r="B57" s="25">
        <v>54</v>
      </c>
      <c r="C57" s="18">
        <f>'Celkové pořadí'!C48</f>
        <v>5</v>
      </c>
      <c r="D57" s="20" t="str">
        <f>'Celkové pořadí'!D48</f>
        <v>KORKORÁN</v>
      </c>
      <c r="E57" s="77" t="str">
        <f>VLOOKUP(D57,'Startovní listina'!B:J,9,0)</f>
        <v>-</v>
      </c>
      <c r="F57" s="73">
        <f>'Celkové pořadí'!F48</f>
        <v>23</v>
      </c>
      <c r="G57" s="19">
        <f>'Celkové pořadí'!G48</f>
        <v>0</v>
      </c>
      <c r="H57" s="19">
        <f>'Celkové pořadí'!H48</f>
        <v>0</v>
      </c>
      <c r="I57" s="19">
        <f>'Celkové pořadí'!I48</f>
        <v>1</v>
      </c>
      <c r="J57" s="19">
        <f>'Celkové pořadí'!J48</f>
        <v>9</v>
      </c>
      <c r="K57" s="19">
        <f>'Celkové pořadí'!K48</f>
        <v>4</v>
      </c>
      <c r="L57" s="19">
        <f>'Celkové pořadí'!L48</f>
        <v>8</v>
      </c>
      <c r="M57" s="19">
        <f>'Celkové pořadí'!M48</f>
        <v>1</v>
      </c>
      <c r="N57" s="19">
        <f>'Celkové pořadí'!N48</f>
        <v>0</v>
      </c>
      <c r="O57" s="19" t="e">
        <f>'Celkové pořadí'!#REF!</f>
        <v>#REF!</v>
      </c>
      <c r="P57" s="19">
        <f>'Celkové pořadí'!O48</f>
        <v>0</v>
      </c>
      <c r="R57" s="76">
        <f t="shared" si="14"/>
        <v>0</v>
      </c>
      <c r="S57" s="76">
        <f t="shared" si="16"/>
        <v>0</v>
      </c>
      <c r="T57" s="76">
        <f t="shared" si="16"/>
        <v>5</v>
      </c>
      <c r="U57" s="76">
        <f t="shared" si="16"/>
        <v>6</v>
      </c>
      <c r="V57" s="76">
        <f t="shared" si="16"/>
        <v>5</v>
      </c>
      <c r="W57" s="76">
        <f t="shared" si="16"/>
        <v>5</v>
      </c>
      <c r="X57" s="76">
        <f t="shared" si="16"/>
        <v>7</v>
      </c>
      <c r="Y57" s="76">
        <f t="shared" si="16"/>
        <v>0</v>
      </c>
      <c r="Z57" s="76">
        <f t="shared" si="16"/>
        <v>0</v>
      </c>
      <c r="AA57" s="76">
        <f t="shared" si="16"/>
        <v>0</v>
      </c>
      <c r="AC57" s="19">
        <f t="shared" si="12"/>
        <v>5</v>
      </c>
    </row>
    <row r="58" spans="2:29" x14ac:dyDescent="0.2">
      <c r="B58" s="25">
        <v>55</v>
      </c>
      <c r="C58" s="18">
        <f>'Celkové pořadí'!C49</f>
        <v>4</v>
      </c>
      <c r="D58" s="20" t="str">
        <f>'Celkové pořadí'!D49</f>
        <v>RESCÁTOR</v>
      </c>
      <c r="E58" s="77" t="str">
        <f>VLOOKUP(D58,'Startovní listina'!B:J,9,0)</f>
        <v>JKK</v>
      </c>
      <c r="F58" s="73">
        <f>'Celkové pořadí'!F49</f>
        <v>23</v>
      </c>
      <c r="G58" s="19">
        <f>'Celkové pořadí'!G49</f>
        <v>0</v>
      </c>
      <c r="H58" s="19">
        <f>'Celkové pořadí'!H49</f>
        <v>11</v>
      </c>
      <c r="I58" s="19">
        <f>'Celkové pořadí'!I49</f>
        <v>0</v>
      </c>
      <c r="J58" s="19">
        <f>'Celkové pořadí'!J49</f>
        <v>0</v>
      </c>
      <c r="K58" s="19">
        <f>'Celkové pořadí'!K49</f>
        <v>12</v>
      </c>
      <c r="L58" s="19">
        <f>'Celkové pořadí'!L49</f>
        <v>0</v>
      </c>
      <c r="M58" s="19">
        <f>'Celkové pořadí'!M49</f>
        <v>0</v>
      </c>
      <c r="N58" s="19">
        <f>'Celkové pořadí'!N49</f>
        <v>0</v>
      </c>
      <c r="O58" s="19" t="e">
        <f>'Celkové pořadí'!#REF!</f>
        <v>#REF!</v>
      </c>
      <c r="P58" s="19">
        <f>'Celkové pořadí'!O49</f>
        <v>0</v>
      </c>
      <c r="R58" s="76">
        <f t="shared" si="14"/>
        <v>0</v>
      </c>
      <c r="S58" s="76">
        <f t="shared" si="16"/>
        <v>25</v>
      </c>
      <c r="T58" s="76">
        <f t="shared" si="16"/>
        <v>0</v>
      </c>
      <c r="U58" s="76">
        <f t="shared" si="16"/>
        <v>0</v>
      </c>
      <c r="V58" s="76">
        <f t="shared" si="16"/>
        <v>5</v>
      </c>
      <c r="W58" s="76">
        <f t="shared" si="16"/>
        <v>0</v>
      </c>
      <c r="X58" s="76">
        <f t="shared" si="16"/>
        <v>0</v>
      </c>
      <c r="Y58" s="76">
        <f t="shared" si="16"/>
        <v>0</v>
      </c>
      <c r="Z58" s="76">
        <f t="shared" si="16"/>
        <v>0</v>
      </c>
      <c r="AA58" s="76">
        <f t="shared" si="16"/>
        <v>0</v>
      </c>
      <c r="AC58" s="19">
        <f t="shared" si="12"/>
        <v>2</v>
      </c>
    </row>
    <row r="59" spans="2:29" x14ac:dyDescent="0.2">
      <c r="B59" s="25">
        <v>56</v>
      </c>
      <c r="C59" s="18">
        <f>'Celkové pořadí'!C50</f>
        <v>1</v>
      </c>
      <c r="D59" s="20" t="str">
        <f>'Celkové pořadí'!D50</f>
        <v>TYVADO</v>
      </c>
      <c r="E59" s="77" t="str">
        <f>VLOOKUP(D59,'Startovní listina'!B:J,9,0)</f>
        <v>-</v>
      </c>
      <c r="F59" s="73">
        <f>'Celkové pořadí'!F50</f>
        <v>23</v>
      </c>
      <c r="G59" s="19">
        <f>'Celkové pořadí'!G50</f>
        <v>0</v>
      </c>
      <c r="H59" s="19">
        <f>'Celkové pořadí'!H50</f>
        <v>0</v>
      </c>
      <c r="I59" s="19">
        <f>'Celkové pořadí'!I50</f>
        <v>4</v>
      </c>
      <c r="J59" s="19">
        <f>'Celkové pořadí'!J50</f>
        <v>19</v>
      </c>
      <c r="K59" s="19">
        <f>'Celkové pořadí'!K50</f>
        <v>0</v>
      </c>
      <c r="L59" s="19">
        <f>'Celkové pořadí'!L50</f>
        <v>0</v>
      </c>
      <c r="M59" s="19">
        <f>'Celkové pořadí'!M50</f>
        <v>0</v>
      </c>
      <c r="N59" s="19">
        <f>'Celkové pořadí'!N50</f>
        <v>0</v>
      </c>
      <c r="O59" s="19" t="e">
        <f>'Celkové pořadí'!#REF!</f>
        <v>#REF!</v>
      </c>
      <c r="P59" s="19">
        <f>'Celkové pořadí'!O50</f>
        <v>0</v>
      </c>
      <c r="R59" s="76">
        <f t="shared" si="14"/>
        <v>0</v>
      </c>
      <c r="S59" s="76">
        <f t="shared" si="16"/>
        <v>0</v>
      </c>
      <c r="T59" s="76">
        <f t="shared" si="16"/>
        <v>10</v>
      </c>
      <c r="U59" s="76">
        <f t="shared" si="16"/>
        <v>12</v>
      </c>
      <c r="V59" s="76">
        <f t="shared" si="16"/>
        <v>0</v>
      </c>
      <c r="W59" s="76">
        <f t="shared" si="16"/>
        <v>0</v>
      </c>
      <c r="X59" s="76">
        <f t="shared" si="16"/>
        <v>0</v>
      </c>
      <c r="Y59" s="76">
        <f t="shared" si="16"/>
        <v>0</v>
      </c>
      <c r="Z59" s="76">
        <f t="shared" si="16"/>
        <v>0</v>
      </c>
      <c r="AA59" s="76">
        <f t="shared" si="16"/>
        <v>0</v>
      </c>
      <c r="AC59" s="19">
        <f t="shared" si="12"/>
        <v>2</v>
      </c>
    </row>
    <row r="60" spans="2:29" x14ac:dyDescent="0.2">
      <c r="B60" s="25">
        <v>57</v>
      </c>
      <c r="C60" s="18">
        <f>'Celkové pořadí'!C51</f>
        <v>6</v>
      </c>
      <c r="D60" s="20" t="str">
        <f>'Celkové pořadí'!D51</f>
        <v>SUMMER WIND</v>
      </c>
      <c r="E60" s="77" t="str">
        <f>VLOOKUP(D60,'Startovní listina'!B:J,9,0)</f>
        <v>MODRÁ LODĚNICE</v>
      </c>
      <c r="F60" s="73">
        <f>'Celkové pořadí'!F51</f>
        <v>23</v>
      </c>
      <c r="G60" s="19">
        <f>'Celkové pořadí'!G51</f>
        <v>0</v>
      </c>
      <c r="H60" s="19">
        <f>'Celkové pořadí'!H51</f>
        <v>0</v>
      </c>
      <c r="I60" s="19">
        <f>'Celkové pořadí'!I51</f>
        <v>0</v>
      </c>
      <c r="J60" s="19" t="e">
        <f>'Celkové pořadí'!#REF!</f>
        <v>#REF!</v>
      </c>
      <c r="K60" s="19">
        <f>'Celkové pořadí'!K51</f>
        <v>0</v>
      </c>
      <c r="L60" s="19">
        <f>'Celkové pořadí'!L51</f>
        <v>0</v>
      </c>
      <c r="M60" s="19">
        <f>'Celkové pořadí'!M51</f>
        <v>23</v>
      </c>
      <c r="N60" s="19">
        <f>'Celkové pořadí'!N51</f>
        <v>0</v>
      </c>
      <c r="O60" s="19" t="e">
        <f>'Celkové pořadí'!#REF!</f>
        <v>#REF!</v>
      </c>
      <c r="P60" s="19">
        <f>'Celkové pořadí'!O51</f>
        <v>0</v>
      </c>
      <c r="R60" s="76">
        <f t="shared" si="14"/>
        <v>0</v>
      </c>
      <c r="S60" s="76">
        <f t="shared" si="16"/>
        <v>0</v>
      </c>
      <c r="T60" s="76">
        <f t="shared" si="16"/>
        <v>0</v>
      </c>
      <c r="U60" s="76">
        <f t="shared" si="16"/>
        <v>0</v>
      </c>
      <c r="V60" s="76">
        <f t="shared" si="16"/>
        <v>0</v>
      </c>
      <c r="W60" s="76">
        <f t="shared" si="16"/>
        <v>0</v>
      </c>
      <c r="X60" s="76">
        <f t="shared" si="16"/>
        <v>7</v>
      </c>
      <c r="Y60" s="76">
        <f t="shared" si="16"/>
        <v>0</v>
      </c>
      <c r="Z60" s="76">
        <f t="shared" si="16"/>
        <v>0</v>
      </c>
      <c r="AA60" s="76">
        <f t="shared" si="16"/>
        <v>0</v>
      </c>
      <c r="AC60" s="19">
        <f t="shared" si="12"/>
        <v>1</v>
      </c>
    </row>
    <row r="61" spans="2:29" x14ac:dyDescent="0.2">
      <c r="B61" s="25">
        <v>58</v>
      </c>
      <c r="C61" s="18">
        <f>'Celkové pořadí'!C52</f>
        <v>7</v>
      </c>
      <c r="D61" s="20" t="str">
        <f>'Celkové pořadí'!D52</f>
        <v>JANE</v>
      </c>
      <c r="E61" s="77" t="str">
        <f>VLOOKUP(D61,'Startovní listina'!B:J,9,0)</f>
        <v>MODRÁ LODĚNICE</v>
      </c>
      <c r="F61" s="73">
        <f>'Celkové pořadí'!F52</f>
        <v>22</v>
      </c>
      <c r="G61" s="19">
        <f>'Celkové pořadí'!G52</f>
        <v>0</v>
      </c>
      <c r="H61" s="19">
        <f>'Celkové pořadí'!H52</f>
        <v>0</v>
      </c>
      <c r="I61" s="19">
        <f>'Celkové pořadí'!I52</f>
        <v>0</v>
      </c>
      <c r="J61" s="19">
        <f>'Celkové pořadí'!J51</f>
        <v>0</v>
      </c>
      <c r="K61" s="19">
        <f>'Celkové pořadí'!K52</f>
        <v>0</v>
      </c>
      <c r="L61" s="19">
        <f>'Celkové pořadí'!L52</f>
        <v>0</v>
      </c>
      <c r="M61" s="19">
        <f>'Celkové pořadí'!M52</f>
        <v>22</v>
      </c>
      <c r="N61" s="19">
        <f>'Celkové pořadí'!N52</f>
        <v>0</v>
      </c>
      <c r="O61" s="19" t="e">
        <f>'Celkové pořadí'!#REF!</f>
        <v>#REF!</v>
      </c>
      <c r="P61" s="19">
        <f>'Celkové pořadí'!O52</f>
        <v>0</v>
      </c>
      <c r="R61" s="76">
        <f t="shared" si="14"/>
        <v>0</v>
      </c>
      <c r="S61" s="76">
        <f t="shared" si="16"/>
        <v>0</v>
      </c>
      <c r="T61" s="76">
        <f t="shared" si="16"/>
        <v>0</v>
      </c>
      <c r="U61" s="76">
        <f t="shared" si="16"/>
        <v>0</v>
      </c>
      <c r="V61" s="76">
        <f t="shared" si="16"/>
        <v>0</v>
      </c>
      <c r="W61" s="76">
        <f t="shared" si="16"/>
        <v>0</v>
      </c>
      <c r="X61" s="76">
        <f t="shared" si="16"/>
        <v>7</v>
      </c>
      <c r="Y61" s="76">
        <f t="shared" si="16"/>
        <v>0</v>
      </c>
      <c r="Z61" s="76">
        <f t="shared" si="16"/>
        <v>0</v>
      </c>
      <c r="AA61" s="76">
        <f t="shared" si="16"/>
        <v>0</v>
      </c>
      <c r="AC61" s="19">
        <f t="shared" si="12"/>
        <v>1</v>
      </c>
    </row>
    <row r="62" spans="2:29" x14ac:dyDescent="0.2">
      <c r="B62" s="25">
        <v>59</v>
      </c>
      <c r="C62" s="18">
        <f>'Celkové pořadí'!C53</f>
        <v>5</v>
      </c>
      <c r="D62" s="20" t="str">
        <f>'Celkové pořadí'!D53</f>
        <v>SAMMA FLEUR</v>
      </c>
      <c r="E62" s="77" t="str">
        <f>VLOOKUP(D62,'Startovní listina'!B:J,9,0)</f>
        <v>YCCL</v>
      </c>
      <c r="F62" s="73">
        <f>'Celkové pořadí'!F53</f>
        <v>22</v>
      </c>
      <c r="G62" s="19">
        <f>'Celkové pořadí'!G53</f>
        <v>0</v>
      </c>
      <c r="H62" s="19">
        <f>'Celkové pořadí'!H53</f>
        <v>0</v>
      </c>
      <c r="I62" s="19">
        <f>'Celkové pořadí'!I53</f>
        <v>0</v>
      </c>
      <c r="J62" s="19">
        <f>'Celkové pořadí'!J53</f>
        <v>0</v>
      </c>
      <c r="K62" s="19">
        <f>'Celkové pořadí'!K53</f>
        <v>0</v>
      </c>
      <c r="L62" s="19">
        <f>'Celkové pořadí'!L53</f>
        <v>0</v>
      </c>
      <c r="M62" s="19">
        <f>'Celkové pořadí'!M53</f>
        <v>0</v>
      </c>
      <c r="N62" s="19">
        <f>'Celkové pořadí'!N53</f>
        <v>22</v>
      </c>
      <c r="O62" s="19" t="e">
        <f>'Celkové pořadí'!#REF!</f>
        <v>#REF!</v>
      </c>
      <c r="P62" s="19">
        <f>'Celkové pořadí'!O53</f>
        <v>0</v>
      </c>
      <c r="R62" s="76">
        <f t="shared" si="14"/>
        <v>0</v>
      </c>
      <c r="S62" s="76">
        <f t="shared" si="16"/>
        <v>0</v>
      </c>
      <c r="T62" s="76">
        <f t="shared" si="16"/>
        <v>0</v>
      </c>
      <c r="U62" s="76">
        <f t="shared" si="16"/>
        <v>0</v>
      </c>
      <c r="V62" s="76">
        <f t="shared" si="16"/>
        <v>0</v>
      </c>
      <c r="W62" s="76">
        <f t="shared" si="16"/>
        <v>0</v>
      </c>
      <c r="X62" s="76">
        <f t="shared" si="16"/>
        <v>0</v>
      </c>
      <c r="Y62" s="76">
        <f t="shared" si="16"/>
        <v>0</v>
      </c>
      <c r="Z62" s="76">
        <f t="shared" si="16"/>
        <v>0</v>
      </c>
      <c r="AA62" s="76">
        <f t="shared" si="16"/>
        <v>0</v>
      </c>
      <c r="AC62" s="19">
        <f t="shared" si="12"/>
        <v>0</v>
      </c>
    </row>
    <row r="63" spans="2:29" x14ac:dyDescent="0.2">
      <c r="B63" s="25">
        <v>60</v>
      </c>
      <c r="C63" s="18">
        <f>'Celkové pořadí'!C54</f>
        <v>5</v>
      </c>
      <c r="D63" s="20" t="str">
        <f>'Celkové pořadí'!D54</f>
        <v>VIVA</v>
      </c>
      <c r="E63" s="77" t="str">
        <f>VLOOKUP(D63,'Startovní listina'!B:J,9,0)</f>
        <v>MODRÁ LODĚNICE</v>
      </c>
      <c r="F63" s="73">
        <f>'Celkové pořadí'!F54</f>
        <v>21</v>
      </c>
      <c r="G63" s="19">
        <f>'Celkové pořadí'!G54</f>
        <v>0</v>
      </c>
      <c r="H63" s="19">
        <f>'Celkové pořadí'!H54</f>
        <v>0</v>
      </c>
      <c r="I63" s="19">
        <f>'Celkové pořadí'!I54</f>
        <v>0</v>
      </c>
      <c r="J63" s="19">
        <f>'Celkové pořadí'!J54</f>
        <v>0</v>
      </c>
      <c r="K63" s="19">
        <f>'Celkové pořadí'!K54</f>
        <v>0</v>
      </c>
      <c r="L63" s="19">
        <f>'Celkové pořadí'!L54</f>
        <v>0</v>
      </c>
      <c r="M63" s="19">
        <f>'Celkové pořadí'!M54</f>
        <v>21</v>
      </c>
      <c r="N63" s="19">
        <f>'Celkové pořadí'!N54</f>
        <v>0</v>
      </c>
      <c r="O63" s="19" t="e">
        <f>'Celkové pořadí'!#REF!</f>
        <v>#REF!</v>
      </c>
      <c r="P63" s="19">
        <f>'Celkové pořadí'!O54</f>
        <v>0</v>
      </c>
      <c r="R63" s="76">
        <f t="shared" si="14"/>
        <v>0</v>
      </c>
      <c r="S63" s="76">
        <f t="shared" si="16"/>
        <v>0</v>
      </c>
      <c r="T63" s="76">
        <f t="shared" si="16"/>
        <v>0</v>
      </c>
      <c r="U63" s="76">
        <f t="shared" si="16"/>
        <v>0</v>
      </c>
      <c r="V63" s="76">
        <f t="shared" si="16"/>
        <v>0</v>
      </c>
      <c r="W63" s="76">
        <f t="shared" si="16"/>
        <v>0</v>
      </c>
      <c r="X63" s="76">
        <f t="shared" si="16"/>
        <v>7</v>
      </c>
      <c r="Y63" s="76">
        <f t="shared" si="16"/>
        <v>0</v>
      </c>
      <c r="Z63" s="76">
        <f t="shared" si="16"/>
        <v>0</v>
      </c>
      <c r="AA63" s="76">
        <f t="shared" si="16"/>
        <v>0</v>
      </c>
      <c r="AC63" s="19">
        <f t="shared" si="12"/>
        <v>1</v>
      </c>
    </row>
    <row r="64" spans="2:29" x14ac:dyDescent="0.2">
      <c r="B64" s="25">
        <v>61</v>
      </c>
      <c r="C64" s="18">
        <f>'Celkové pořadí'!C55</f>
        <v>7</v>
      </c>
      <c r="D64" s="20" t="str">
        <f>'Celkové pořadí'!D55</f>
        <v>SÁRA</v>
      </c>
      <c r="E64" s="77" t="str">
        <f>VLOOKUP(D64,'Startovní listina'!B:J,9,0)</f>
        <v>ATLANDIDA</v>
      </c>
      <c r="F64" s="73">
        <f>'Celkové pořadí'!F55</f>
        <v>20</v>
      </c>
      <c r="G64" s="19">
        <f>'Celkové pořadí'!G55</f>
        <v>0</v>
      </c>
      <c r="H64" s="19">
        <f>'Celkové pořadí'!H55</f>
        <v>0</v>
      </c>
      <c r="I64" s="19">
        <f>'Celkové pořadí'!I55</f>
        <v>0</v>
      </c>
      <c r="J64" s="19">
        <f>'Celkové pořadí'!J55</f>
        <v>10</v>
      </c>
      <c r="K64" s="19">
        <f>'Celkové pořadí'!K55</f>
        <v>7</v>
      </c>
      <c r="L64" s="19">
        <f>'Celkové pořadí'!L55</f>
        <v>3</v>
      </c>
      <c r="M64" s="19">
        <f>'Celkové pořadí'!M55</f>
        <v>0</v>
      </c>
      <c r="N64" s="19">
        <f>'Celkové pořadí'!N55</f>
        <v>0</v>
      </c>
      <c r="O64" s="19" t="e">
        <f>'Celkové pořadí'!#REF!</f>
        <v>#REF!</v>
      </c>
      <c r="P64" s="19">
        <f>'Celkové pořadí'!O55</f>
        <v>0</v>
      </c>
      <c r="R64" s="76">
        <f t="shared" si="14"/>
        <v>0</v>
      </c>
      <c r="S64" s="76">
        <f t="shared" si="16"/>
        <v>0</v>
      </c>
      <c r="T64" s="76">
        <f t="shared" si="16"/>
        <v>0</v>
      </c>
      <c r="U64" s="76">
        <f t="shared" si="16"/>
        <v>6</v>
      </c>
      <c r="V64" s="76">
        <f t="shared" si="16"/>
        <v>5</v>
      </c>
      <c r="W64" s="76">
        <f t="shared" si="16"/>
        <v>5</v>
      </c>
      <c r="X64" s="76">
        <f t="shared" si="16"/>
        <v>0</v>
      </c>
      <c r="Y64" s="76">
        <f t="shared" si="16"/>
        <v>0</v>
      </c>
      <c r="Z64" s="76">
        <f t="shared" si="16"/>
        <v>0</v>
      </c>
      <c r="AA64" s="76">
        <f t="shared" si="16"/>
        <v>0</v>
      </c>
      <c r="AC64" s="19">
        <f t="shared" si="12"/>
        <v>3</v>
      </c>
    </row>
    <row r="65" spans="2:29" x14ac:dyDescent="0.2">
      <c r="B65" s="25">
        <v>62</v>
      </c>
      <c r="C65" s="18">
        <f>'Celkové pořadí'!C56</f>
        <v>7</v>
      </c>
      <c r="D65" s="20" t="str">
        <f>'Celkové pořadí'!D56</f>
        <v>MARS</v>
      </c>
      <c r="E65" s="77" t="str">
        <f>VLOOKUP(D65,'Startovní listina'!B:J,9,0)</f>
        <v>ATLANTIDA</v>
      </c>
      <c r="F65" s="73">
        <f>'Celkové pořadí'!F56</f>
        <v>20</v>
      </c>
      <c r="G65" s="19">
        <f>'Celkové pořadí'!G56</f>
        <v>0</v>
      </c>
      <c r="H65" s="19">
        <f>'Celkové pořadí'!H56</f>
        <v>0</v>
      </c>
      <c r="I65" s="19">
        <f>'Celkové pořadí'!I56</f>
        <v>0</v>
      </c>
      <c r="J65" s="19">
        <f>'Celkové pořadí'!J56</f>
        <v>20</v>
      </c>
      <c r="K65" s="19">
        <f>'Celkové pořadí'!K56</f>
        <v>0</v>
      </c>
      <c r="L65" s="19">
        <f>'Celkové pořadí'!L56</f>
        <v>0</v>
      </c>
      <c r="M65" s="19">
        <f>'Celkové pořadí'!M56</f>
        <v>0</v>
      </c>
      <c r="N65" s="19">
        <f>'Celkové pořadí'!N56</f>
        <v>0</v>
      </c>
      <c r="O65" s="19" t="e">
        <f>'Celkové pořadí'!#REF!</f>
        <v>#REF!</v>
      </c>
      <c r="P65" s="19">
        <f>'Celkové pořadí'!O56</f>
        <v>0</v>
      </c>
      <c r="R65" s="76">
        <f t="shared" si="14"/>
        <v>0</v>
      </c>
      <c r="S65" s="76">
        <f t="shared" si="16"/>
        <v>0</v>
      </c>
      <c r="T65" s="76">
        <f t="shared" si="16"/>
        <v>0</v>
      </c>
      <c r="U65" s="76">
        <f t="shared" si="16"/>
        <v>6</v>
      </c>
      <c r="V65" s="76">
        <f t="shared" si="16"/>
        <v>0</v>
      </c>
      <c r="W65" s="76">
        <f t="shared" si="16"/>
        <v>0</v>
      </c>
      <c r="X65" s="76">
        <f t="shared" si="16"/>
        <v>0</v>
      </c>
      <c r="Y65" s="76">
        <f t="shared" si="16"/>
        <v>0</v>
      </c>
      <c r="Z65" s="76">
        <f t="shared" si="16"/>
        <v>0</v>
      </c>
      <c r="AA65" s="76">
        <f t="shared" si="16"/>
        <v>0</v>
      </c>
      <c r="AC65" s="19">
        <f t="shared" si="12"/>
        <v>1</v>
      </c>
    </row>
    <row r="66" spans="2:29" x14ac:dyDescent="0.2">
      <c r="B66" s="25">
        <v>63</v>
      </c>
      <c r="C66" s="18">
        <f>'Celkové pořadí'!C57</f>
        <v>7</v>
      </c>
      <c r="D66" s="20" t="str">
        <f>'Celkové pořadí'!D57</f>
        <v>JANOSCH</v>
      </c>
      <c r="E66" s="77" t="str">
        <f>VLOOKUP(D66,'Startovní listina'!B:J,9,0)</f>
        <v>-</v>
      </c>
      <c r="F66" s="73">
        <f>'Celkové pořadí'!F57</f>
        <v>19</v>
      </c>
      <c r="G66" s="19">
        <f>'Celkové pořadí'!G57</f>
        <v>0</v>
      </c>
      <c r="H66" s="19">
        <f>'Celkové pořadí'!H57</f>
        <v>0</v>
      </c>
      <c r="I66" s="19">
        <f>'Celkové pořadí'!I57</f>
        <v>0</v>
      </c>
      <c r="J66" s="19">
        <f>'Celkové pořadí'!J57</f>
        <v>0</v>
      </c>
      <c r="K66" s="19">
        <f>'Celkové pořadí'!K57</f>
        <v>0</v>
      </c>
      <c r="L66" s="19">
        <f>'Celkové pořadí'!L57</f>
        <v>0</v>
      </c>
      <c r="M66" s="19">
        <f>'Celkové pořadí'!M57</f>
        <v>19</v>
      </c>
      <c r="N66" s="19">
        <f>'Celkové pořadí'!N57</f>
        <v>0</v>
      </c>
      <c r="O66" s="19" t="e">
        <f>'Celkové pořadí'!#REF!</f>
        <v>#REF!</v>
      </c>
      <c r="P66" s="19">
        <f>'Celkové pořadí'!O57</f>
        <v>0</v>
      </c>
      <c r="R66" s="76">
        <f t="shared" si="14"/>
        <v>0</v>
      </c>
      <c r="S66" s="76">
        <f t="shared" si="16"/>
        <v>0</v>
      </c>
      <c r="T66" s="76">
        <f t="shared" si="16"/>
        <v>0</v>
      </c>
      <c r="U66" s="76">
        <f t="shared" si="16"/>
        <v>0</v>
      </c>
      <c r="V66" s="76">
        <f t="shared" si="16"/>
        <v>0</v>
      </c>
      <c r="W66" s="76">
        <f t="shared" si="16"/>
        <v>0</v>
      </c>
      <c r="X66" s="76">
        <f t="shared" si="16"/>
        <v>7</v>
      </c>
      <c r="Y66" s="76">
        <f t="shared" si="16"/>
        <v>0</v>
      </c>
      <c r="Z66" s="76">
        <f t="shared" si="16"/>
        <v>0</v>
      </c>
      <c r="AA66" s="76">
        <f t="shared" si="16"/>
        <v>0</v>
      </c>
      <c r="AC66" s="19">
        <f t="shared" si="12"/>
        <v>1</v>
      </c>
    </row>
    <row r="67" spans="2:29" x14ac:dyDescent="0.2">
      <c r="B67" s="25">
        <v>64</v>
      </c>
      <c r="C67" s="18">
        <f>'Celkové pořadí'!C58</f>
        <v>2</v>
      </c>
      <c r="D67" s="20" t="str">
        <f>'Celkové pořadí'!D58</f>
        <v>ČERVENÝ TRIMARAN</v>
      </c>
      <c r="E67" s="77" t="str">
        <f>VLOOKUP(D67,'Startovní listina'!B:J,9,0)</f>
        <v>-</v>
      </c>
      <c r="F67" s="73">
        <f>'Celkové pořadí'!F58</f>
        <v>18</v>
      </c>
      <c r="G67" s="19">
        <f>'Celkové pořadí'!G58</f>
        <v>0</v>
      </c>
      <c r="H67" s="19">
        <f>'Celkové pořadí'!H58</f>
        <v>2</v>
      </c>
      <c r="I67" s="19">
        <f>'Celkové pořadí'!I58</f>
        <v>2</v>
      </c>
      <c r="J67" s="19">
        <f>'Celkové pořadí'!J58</f>
        <v>6</v>
      </c>
      <c r="K67" s="19">
        <f>'Celkové pořadí'!K58</f>
        <v>2</v>
      </c>
      <c r="L67" s="19">
        <f>'Celkové pořadí'!L58</f>
        <v>2</v>
      </c>
      <c r="M67" s="19">
        <f>'Celkové pořadí'!M58</f>
        <v>2</v>
      </c>
      <c r="N67" s="19">
        <f>'Celkové pořadí'!N58</f>
        <v>2</v>
      </c>
      <c r="O67" s="19" t="e">
        <f>'Celkové pořadí'!#REF!</f>
        <v>#REF!</v>
      </c>
      <c r="P67" s="19">
        <f>'Celkové pořadí'!O58</f>
        <v>0</v>
      </c>
      <c r="R67" s="76">
        <f t="shared" si="14"/>
        <v>0</v>
      </c>
      <c r="S67" s="76">
        <f t="shared" si="16"/>
        <v>25</v>
      </c>
      <c r="T67" s="76">
        <f t="shared" si="16"/>
        <v>5</v>
      </c>
      <c r="U67" s="76">
        <f t="shared" si="16"/>
        <v>6</v>
      </c>
      <c r="V67" s="76">
        <f t="shared" si="16"/>
        <v>5</v>
      </c>
      <c r="W67" s="76">
        <f t="shared" si="16"/>
        <v>5</v>
      </c>
      <c r="X67" s="76">
        <f t="shared" si="16"/>
        <v>7</v>
      </c>
      <c r="Y67" s="76">
        <f t="shared" si="16"/>
        <v>0</v>
      </c>
      <c r="Z67" s="76">
        <f t="shared" si="16"/>
        <v>0</v>
      </c>
      <c r="AA67" s="76">
        <f t="shared" si="16"/>
        <v>0</v>
      </c>
      <c r="AC67" s="19">
        <f t="shared" si="12"/>
        <v>6</v>
      </c>
    </row>
    <row r="68" spans="2:29" x14ac:dyDescent="0.2">
      <c r="B68" s="25">
        <v>65</v>
      </c>
      <c r="C68" s="18">
        <f>'Celkové pořadí'!C59</f>
        <v>6</v>
      </c>
      <c r="D68" s="20" t="str">
        <f>'Celkové pořadí'!D59</f>
        <v>MOANA</v>
      </c>
      <c r="E68" s="77" t="str">
        <f>VLOOKUP(D68,'Startovní listina'!B:J,9,0)</f>
        <v>JKK</v>
      </c>
      <c r="F68" s="73">
        <f>'Celkové pořadí'!F59</f>
        <v>18</v>
      </c>
      <c r="G68" s="19">
        <f>'Celkové pořadí'!G59</f>
        <v>0</v>
      </c>
      <c r="H68" s="19">
        <f>'Celkové pořadí'!H59</f>
        <v>7</v>
      </c>
      <c r="I68" s="19">
        <f>'Celkové pořadí'!I59</f>
        <v>0</v>
      </c>
      <c r="J68" s="19">
        <f>'Celkové pořadí'!J59</f>
        <v>0</v>
      </c>
      <c r="K68" s="19">
        <f>'Celkové pořadí'!K59</f>
        <v>11</v>
      </c>
      <c r="L68" s="19">
        <f>'Celkové pořadí'!L59</f>
        <v>0</v>
      </c>
      <c r="M68" s="19">
        <f>'Celkové pořadí'!M59</f>
        <v>0</v>
      </c>
      <c r="N68" s="19">
        <f>'Celkové pořadí'!N59</f>
        <v>0</v>
      </c>
      <c r="O68" s="19" t="e">
        <f>'Celkové pořadí'!#REF!</f>
        <v>#REF!</v>
      </c>
      <c r="P68" s="19">
        <f>'Celkové pořadí'!O59</f>
        <v>0</v>
      </c>
      <c r="R68" s="76">
        <f t="shared" ref="R68:R99" si="17">IFERROR(IF(G68&gt;0,R$2,0)*VLOOKUP($C68,$AG:$AH,2,0),0)</f>
        <v>0</v>
      </c>
      <c r="S68" s="76">
        <f t="shared" ref="S68:AA83" si="18">IFERROR(IF(H68&gt;0,S$2,0)*VLOOKUP($C68,$AG:$AH,2,0),0)</f>
        <v>25</v>
      </c>
      <c r="T68" s="76">
        <f t="shared" si="18"/>
        <v>0</v>
      </c>
      <c r="U68" s="76">
        <f t="shared" si="18"/>
        <v>0</v>
      </c>
      <c r="V68" s="76">
        <f t="shared" si="18"/>
        <v>5</v>
      </c>
      <c r="W68" s="76">
        <f t="shared" si="18"/>
        <v>0</v>
      </c>
      <c r="X68" s="76">
        <f t="shared" si="18"/>
        <v>0</v>
      </c>
      <c r="Y68" s="76">
        <f t="shared" si="18"/>
        <v>0</v>
      </c>
      <c r="Z68" s="76">
        <f t="shared" si="18"/>
        <v>0</v>
      </c>
      <c r="AA68" s="76">
        <f t="shared" si="18"/>
        <v>0</v>
      </c>
      <c r="AC68" s="19">
        <f t="shared" si="12"/>
        <v>2</v>
      </c>
    </row>
    <row r="69" spans="2:29" x14ac:dyDescent="0.2">
      <c r="B69" s="25">
        <v>66</v>
      </c>
      <c r="C69" s="18">
        <f>'Celkové pořadí'!C60</f>
        <v>7</v>
      </c>
      <c r="D69" s="20" t="str">
        <f>'Celkové pořadí'!D60</f>
        <v>NYSA</v>
      </c>
      <c r="E69" s="77" t="str">
        <f>VLOOKUP(D69,'Startovní listina'!B:J,9,0)</f>
        <v>-</v>
      </c>
      <c r="F69" s="73">
        <f>'Celkové pořadí'!F60</f>
        <v>18</v>
      </c>
      <c r="G69" s="19">
        <f>'Celkové pořadí'!G60</f>
        <v>0</v>
      </c>
      <c r="H69" s="19">
        <f>'Celkové pořadí'!H60</f>
        <v>0</v>
      </c>
      <c r="I69" s="19">
        <f>'Celkové pořadí'!I60</f>
        <v>0</v>
      </c>
      <c r="J69" s="19">
        <f>'Celkové pořadí'!J60</f>
        <v>18</v>
      </c>
      <c r="K69" s="19">
        <f>'Celkové pořadí'!K60</f>
        <v>0</v>
      </c>
      <c r="L69" s="19">
        <f>'Celkové pořadí'!L60</f>
        <v>0</v>
      </c>
      <c r="M69" s="19">
        <f>'Celkové pořadí'!M60</f>
        <v>0</v>
      </c>
      <c r="N69" s="19">
        <f>'Celkové pořadí'!N60</f>
        <v>0</v>
      </c>
      <c r="O69" s="19" t="e">
        <f>'Celkové pořadí'!#REF!</f>
        <v>#REF!</v>
      </c>
      <c r="P69" s="19">
        <f>'Celkové pořadí'!O60</f>
        <v>0</v>
      </c>
      <c r="R69" s="76">
        <f t="shared" si="17"/>
        <v>0</v>
      </c>
      <c r="S69" s="76">
        <f t="shared" si="18"/>
        <v>0</v>
      </c>
      <c r="T69" s="76">
        <f t="shared" si="18"/>
        <v>0</v>
      </c>
      <c r="U69" s="76">
        <f t="shared" si="18"/>
        <v>6</v>
      </c>
      <c r="V69" s="76">
        <f t="shared" si="18"/>
        <v>0</v>
      </c>
      <c r="W69" s="76">
        <f t="shared" si="18"/>
        <v>0</v>
      </c>
      <c r="X69" s="76">
        <f t="shared" si="18"/>
        <v>0</v>
      </c>
      <c r="Y69" s="76">
        <f t="shared" si="18"/>
        <v>0</v>
      </c>
      <c r="Z69" s="76">
        <f t="shared" si="18"/>
        <v>0</v>
      </c>
      <c r="AA69" s="76">
        <f t="shared" si="18"/>
        <v>0</v>
      </c>
      <c r="AC69" s="19">
        <f t="shared" ref="AC69:AC99" si="19">COUNT(G69:M69)-COUNTIF(G69:M69,0)</f>
        <v>1</v>
      </c>
    </row>
    <row r="70" spans="2:29" x14ac:dyDescent="0.2">
      <c r="B70" s="25">
        <v>67</v>
      </c>
      <c r="C70" s="18">
        <f>'Celkové pořadí'!C61</f>
        <v>2</v>
      </c>
      <c r="D70" s="20" t="str">
        <f>'Celkové pořadí'!D61</f>
        <v>RS700</v>
      </c>
      <c r="E70" s="77">
        <f>VLOOKUP(D70,'Startovní listina'!B:J,9,0)</f>
        <v>0</v>
      </c>
      <c r="F70" s="73">
        <f>'Celkové pořadí'!F61</f>
        <v>17</v>
      </c>
      <c r="G70" s="19">
        <f>'Celkové pořadí'!G61</f>
        <v>0</v>
      </c>
      <c r="H70" s="19">
        <f>'Celkové pořadí'!H61</f>
        <v>0</v>
      </c>
      <c r="I70" s="19">
        <f>'Celkové pořadí'!I61</f>
        <v>0</v>
      </c>
      <c r="J70" s="19">
        <f>'Celkové pořadí'!J61</f>
        <v>0</v>
      </c>
      <c r="K70" s="19">
        <f>'Celkové pořadí'!K61</f>
        <v>0</v>
      </c>
      <c r="L70" s="19">
        <f>'Celkové pořadí'!L61</f>
        <v>0</v>
      </c>
      <c r="M70" s="19">
        <f>'Celkové pořadí'!M61</f>
        <v>0</v>
      </c>
      <c r="N70" s="19">
        <f>'Celkové pořadí'!N61</f>
        <v>17</v>
      </c>
      <c r="O70" s="19" t="e">
        <f>'Celkové pořadí'!#REF!</f>
        <v>#REF!</v>
      </c>
      <c r="P70" s="19">
        <f>'Celkové pořadí'!O61</f>
        <v>0</v>
      </c>
      <c r="R70" s="76">
        <f t="shared" si="17"/>
        <v>0</v>
      </c>
      <c r="S70" s="76">
        <f t="shared" si="18"/>
        <v>0</v>
      </c>
      <c r="T70" s="76">
        <f t="shared" si="18"/>
        <v>0</v>
      </c>
      <c r="U70" s="76">
        <f t="shared" si="18"/>
        <v>0</v>
      </c>
      <c r="V70" s="76">
        <f t="shared" si="18"/>
        <v>0</v>
      </c>
      <c r="W70" s="76">
        <f t="shared" si="18"/>
        <v>0</v>
      </c>
      <c r="X70" s="76">
        <f t="shared" si="18"/>
        <v>0</v>
      </c>
      <c r="Y70" s="76">
        <f t="shared" si="18"/>
        <v>0</v>
      </c>
      <c r="Z70" s="76">
        <f t="shared" si="18"/>
        <v>0</v>
      </c>
      <c r="AA70" s="76">
        <f t="shared" si="18"/>
        <v>0</v>
      </c>
      <c r="AC70" s="19">
        <f t="shared" si="19"/>
        <v>0</v>
      </c>
    </row>
    <row r="71" spans="2:29" x14ac:dyDescent="0.2">
      <c r="B71" s="25">
        <v>68</v>
      </c>
      <c r="C71" s="18">
        <f>'Celkové pořadí'!C62</f>
        <v>7</v>
      </c>
      <c r="D71" s="20" t="str">
        <f>'Celkové pořadí'!D62</f>
        <v>KIAORA</v>
      </c>
      <c r="E71" s="77" t="str">
        <f>VLOOKUP(D71,'Startovní listina'!B:J,9,0)</f>
        <v>MALÁ SLADOVÁŘSKÁ</v>
      </c>
      <c r="F71" s="73">
        <f>'Celkové pořadí'!F62</f>
        <v>16</v>
      </c>
      <c r="G71" s="19">
        <f>'Celkové pořadí'!G62</f>
        <v>0</v>
      </c>
      <c r="H71" s="19">
        <f>'Celkové pořadí'!H62</f>
        <v>0</v>
      </c>
      <c r="I71" s="19">
        <f>'Celkové pořadí'!I62</f>
        <v>0</v>
      </c>
      <c r="J71" s="19">
        <f>'Celkové pořadí'!J62</f>
        <v>0</v>
      </c>
      <c r="K71" s="19">
        <f>'Celkové pořadí'!K62</f>
        <v>0</v>
      </c>
      <c r="L71" s="19">
        <f>'Celkové pořadí'!L62</f>
        <v>0</v>
      </c>
      <c r="M71" s="19">
        <f>'Celkové pořadí'!M62</f>
        <v>16</v>
      </c>
      <c r="N71" s="19">
        <f>'Celkové pořadí'!N62</f>
        <v>0</v>
      </c>
      <c r="O71" s="19" t="e">
        <f>'Celkové pořadí'!#REF!</f>
        <v>#REF!</v>
      </c>
      <c r="P71" s="19">
        <f>'Celkové pořadí'!O62</f>
        <v>0</v>
      </c>
      <c r="R71" s="76">
        <f t="shared" si="17"/>
        <v>0</v>
      </c>
      <c r="S71" s="76">
        <f t="shared" si="18"/>
        <v>0</v>
      </c>
      <c r="T71" s="76">
        <f t="shared" si="18"/>
        <v>0</v>
      </c>
      <c r="U71" s="76">
        <f t="shared" si="18"/>
        <v>0</v>
      </c>
      <c r="V71" s="76">
        <f t="shared" si="18"/>
        <v>0</v>
      </c>
      <c r="W71" s="76">
        <f t="shared" si="18"/>
        <v>0</v>
      </c>
      <c r="X71" s="76">
        <f t="shared" si="18"/>
        <v>7</v>
      </c>
      <c r="Y71" s="76">
        <f t="shared" si="18"/>
        <v>0</v>
      </c>
      <c r="Z71" s="76">
        <f t="shared" si="18"/>
        <v>0</v>
      </c>
      <c r="AA71" s="76">
        <f t="shared" si="18"/>
        <v>0</v>
      </c>
      <c r="AC71" s="19">
        <f t="shared" si="19"/>
        <v>1</v>
      </c>
    </row>
    <row r="72" spans="2:29" x14ac:dyDescent="0.2">
      <c r="B72" s="25">
        <v>69</v>
      </c>
      <c r="C72" s="18">
        <f>'Celkové pořadí'!C63</f>
        <v>2</v>
      </c>
      <c r="D72" s="20" t="str">
        <f>'Celkové pořadí'!D63</f>
        <v>Pirát</v>
      </c>
      <c r="E72" s="77" t="str">
        <f>VLOOKUP(D72,'Startovní listina'!B:J,9,0)</f>
        <v>-</v>
      </c>
      <c r="F72" s="73">
        <f>'Celkové pořadí'!F63</f>
        <v>16</v>
      </c>
      <c r="G72" s="19">
        <f>'Celkové pořadí'!G63</f>
        <v>0</v>
      </c>
      <c r="H72" s="19">
        <f>'Celkové pořadí'!H63</f>
        <v>0</v>
      </c>
      <c r="I72" s="19">
        <f>'Celkové pořadí'!I63</f>
        <v>0</v>
      </c>
      <c r="J72" s="19">
        <f>'Celkové pořadí'!J63</f>
        <v>0</v>
      </c>
      <c r="K72" s="19">
        <f>'Celkové pořadí'!K63</f>
        <v>16</v>
      </c>
      <c r="L72" s="19">
        <f>'Celkové pořadí'!L63</f>
        <v>0</v>
      </c>
      <c r="M72" s="19">
        <f>'Celkové pořadí'!M63</f>
        <v>0</v>
      </c>
      <c r="N72" s="19">
        <f>'Celkové pořadí'!N63</f>
        <v>0</v>
      </c>
      <c r="O72" s="19" t="e">
        <f>'Celkové pořadí'!#REF!</f>
        <v>#REF!</v>
      </c>
      <c r="P72" s="19">
        <f>'Celkové pořadí'!O63</f>
        <v>0</v>
      </c>
      <c r="R72" s="76">
        <f t="shared" si="17"/>
        <v>0</v>
      </c>
      <c r="S72" s="76">
        <f t="shared" si="18"/>
        <v>0</v>
      </c>
      <c r="T72" s="76">
        <f t="shared" si="18"/>
        <v>0</v>
      </c>
      <c r="U72" s="76">
        <f t="shared" si="18"/>
        <v>0</v>
      </c>
      <c r="V72" s="76">
        <f t="shared" si="18"/>
        <v>5</v>
      </c>
      <c r="W72" s="76">
        <f t="shared" si="18"/>
        <v>0</v>
      </c>
      <c r="X72" s="76">
        <f t="shared" si="18"/>
        <v>0</v>
      </c>
      <c r="Y72" s="76">
        <f t="shared" si="18"/>
        <v>0</v>
      </c>
      <c r="Z72" s="76">
        <f t="shared" si="18"/>
        <v>0</v>
      </c>
      <c r="AA72" s="76">
        <f t="shared" si="18"/>
        <v>0</v>
      </c>
      <c r="AC72" s="19">
        <f t="shared" si="19"/>
        <v>1</v>
      </c>
    </row>
    <row r="73" spans="2:29" x14ac:dyDescent="0.2">
      <c r="B73" s="25">
        <v>70</v>
      </c>
      <c r="C73" s="18">
        <f>'Celkové pořadí'!C64</f>
        <v>7</v>
      </c>
      <c r="D73" s="20" t="str">
        <f>'Celkové pořadí'!D64</f>
        <v>ARZAGA</v>
      </c>
      <c r="E73" s="77" t="str">
        <f>VLOOKUP(D73,'Startovní listina'!B:J,9,0)</f>
        <v>MODRÁ LODĚNICE</v>
      </c>
      <c r="F73" s="73">
        <f>'Celkové pořadí'!F64</f>
        <v>15</v>
      </c>
      <c r="G73" s="19">
        <f>'Celkové pořadí'!G64</f>
        <v>0</v>
      </c>
      <c r="H73" s="19">
        <f>'Celkové pořadí'!H64</f>
        <v>0</v>
      </c>
      <c r="I73" s="19">
        <f>'Celkové pořadí'!I64</f>
        <v>0</v>
      </c>
      <c r="J73" s="19">
        <f>'Celkové pořadí'!J64</f>
        <v>0</v>
      </c>
      <c r="K73" s="19">
        <f>'Celkové pořadí'!K64</f>
        <v>0</v>
      </c>
      <c r="L73" s="19">
        <f>'Celkové pořadí'!L64</f>
        <v>0</v>
      </c>
      <c r="M73" s="19">
        <f>'Celkové pořadí'!M64</f>
        <v>15</v>
      </c>
      <c r="N73" s="19">
        <f>'Celkové pořadí'!N64</f>
        <v>0</v>
      </c>
      <c r="O73" s="19" t="e">
        <f>'Celkové pořadí'!#REF!</f>
        <v>#REF!</v>
      </c>
      <c r="P73" s="19">
        <f>'Celkové pořadí'!O64</f>
        <v>0</v>
      </c>
      <c r="R73" s="76">
        <f t="shared" si="17"/>
        <v>0</v>
      </c>
      <c r="S73" s="76">
        <f t="shared" si="18"/>
        <v>0</v>
      </c>
      <c r="T73" s="76">
        <f t="shared" si="18"/>
        <v>0</v>
      </c>
      <c r="U73" s="76">
        <f t="shared" si="18"/>
        <v>0</v>
      </c>
      <c r="V73" s="76">
        <f t="shared" si="18"/>
        <v>0</v>
      </c>
      <c r="W73" s="76">
        <f t="shared" si="18"/>
        <v>0</v>
      </c>
      <c r="X73" s="76">
        <f t="shared" si="18"/>
        <v>7</v>
      </c>
      <c r="Y73" s="76">
        <f t="shared" si="18"/>
        <v>0</v>
      </c>
      <c r="Z73" s="76">
        <f t="shared" si="18"/>
        <v>0</v>
      </c>
      <c r="AA73" s="76">
        <f t="shared" si="18"/>
        <v>0</v>
      </c>
      <c r="AC73" s="19">
        <f t="shared" si="19"/>
        <v>1</v>
      </c>
    </row>
    <row r="74" spans="2:29" x14ac:dyDescent="0.2">
      <c r="B74" s="25">
        <v>71</v>
      </c>
      <c r="C74" s="18">
        <f>'Celkové pořadí'!C65</f>
        <v>6</v>
      </c>
      <c r="D74" s="20" t="str">
        <f>'Celkové pořadí'!D65</f>
        <v>BIENE</v>
      </c>
      <c r="E74" s="77" t="str">
        <f>VLOOKUP(D74,'Startovní listina'!B:J,9,0)</f>
        <v>ATLANTIDA</v>
      </c>
      <c r="F74" s="73">
        <f>'Celkové pořadí'!F65</f>
        <v>15</v>
      </c>
      <c r="G74" s="19">
        <f>'Celkové pořadí'!G65</f>
        <v>0</v>
      </c>
      <c r="H74" s="19">
        <f>'Celkové pořadí'!H65</f>
        <v>0</v>
      </c>
      <c r="I74" s="19">
        <f>'Celkové pořadí'!I65</f>
        <v>0</v>
      </c>
      <c r="J74" s="19">
        <f>'Celkové pořadí'!J65</f>
        <v>15</v>
      </c>
      <c r="K74" s="19">
        <f>'Celkové pořadí'!K65</f>
        <v>0</v>
      </c>
      <c r="L74" s="19">
        <f>'Celkové pořadí'!L65</f>
        <v>0</v>
      </c>
      <c r="M74" s="19">
        <f>'Celkové pořadí'!M65</f>
        <v>0</v>
      </c>
      <c r="N74" s="19">
        <f>'Celkové pořadí'!N65</f>
        <v>0</v>
      </c>
      <c r="O74" s="19" t="e">
        <f>'Celkové pořadí'!#REF!</f>
        <v>#REF!</v>
      </c>
      <c r="P74" s="19">
        <f>'Celkové pořadí'!O65</f>
        <v>0</v>
      </c>
      <c r="R74" s="76">
        <f t="shared" si="17"/>
        <v>0</v>
      </c>
      <c r="S74" s="76">
        <f t="shared" si="18"/>
        <v>0</v>
      </c>
      <c r="T74" s="76">
        <f t="shared" si="18"/>
        <v>0</v>
      </c>
      <c r="U74" s="76">
        <f t="shared" si="18"/>
        <v>6</v>
      </c>
      <c r="V74" s="76">
        <f t="shared" si="18"/>
        <v>0</v>
      </c>
      <c r="W74" s="76">
        <f t="shared" si="18"/>
        <v>0</v>
      </c>
      <c r="X74" s="76">
        <f t="shared" si="18"/>
        <v>0</v>
      </c>
      <c r="Y74" s="76">
        <f t="shared" si="18"/>
        <v>0</v>
      </c>
      <c r="Z74" s="76">
        <f t="shared" si="18"/>
        <v>0</v>
      </c>
      <c r="AA74" s="76">
        <f t="shared" si="18"/>
        <v>0</v>
      </c>
      <c r="AC74" s="19">
        <f t="shared" si="19"/>
        <v>1</v>
      </c>
    </row>
    <row r="75" spans="2:29" x14ac:dyDescent="0.2">
      <c r="B75" s="25">
        <v>72</v>
      </c>
      <c r="C75" s="18">
        <f>'Celkové pořadí'!C66</f>
        <v>2</v>
      </c>
      <c r="D75" s="20" t="str">
        <f>'Celkové pořadí'!D66</f>
        <v>WAYFARER</v>
      </c>
      <c r="E75" s="77" t="str">
        <f>VLOOKUP(D75,'Startovní listina'!B:J,9,0)</f>
        <v>-</v>
      </c>
      <c r="F75" s="73">
        <f>'Celkové pořadí'!F66</f>
        <v>15</v>
      </c>
      <c r="G75" s="19">
        <f>'Celkové pořadí'!G66</f>
        <v>0</v>
      </c>
      <c r="H75" s="19">
        <f>'Celkové pořadí'!H66</f>
        <v>0</v>
      </c>
      <c r="I75" s="19">
        <f>'Celkové pořadí'!I66</f>
        <v>0</v>
      </c>
      <c r="J75" s="19">
        <f>'Celkové pořadí'!J66</f>
        <v>0</v>
      </c>
      <c r="K75" s="19">
        <f>'Celkové pořadí'!K66</f>
        <v>0</v>
      </c>
      <c r="L75" s="19">
        <f>'Celkové pořadí'!L66</f>
        <v>0</v>
      </c>
      <c r="M75" s="19">
        <f>'Celkové pořadí'!M66</f>
        <v>0</v>
      </c>
      <c r="N75" s="19">
        <f>'Celkové pořadí'!N66</f>
        <v>15</v>
      </c>
      <c r="O75" s="19" t="e">
        <f>'Celkové pořadí'!#REF!</f>
        <v>#REF!</v>
      </c>
      <c r="P75" s="19">
        <f>'Celkové pořadí'!O66</f>
        <v>0</v>
      </c>
      <c r="R75" s="76">
        <f t="shared" si="17"/>
        <v>0</v>
      </c>
      <c r="S75" s="76">
        <f t="shared" si="18"/>
        <v>0</v>
      </c>
      <c r="T75" s="76">
        <f t="shared" si="18"/>
        <v>0</v>
      </c>
      <c r="U75" s="76">
        <f t="shared" si="18"/>
        <v>0</v>
      </c>
      <c r="V75" s="76">
        <f t="shared" si="18"/>
        <v>0</v>
      </c>
      <c r="W75" s="76">
        <f t="shared" si="18"/>
        <v>0</v>
      </c>
      <c r="X75" s="76">
        <f t="shared" si="18"/>
        <v>0</v>
      </c>
      <c r="Y75" s="76">
        <f t="shared" si="18"/>
        <v>0</v>
      </c>
      <c r="Z75" s="76">
        <f t="shared" si="18"/>
        <v>0</v>
      </c>
      <c r="AA75" s="76">
        <f t="shared" si="18"/>
        <v>0</v>
      </c>
      <c r="AC75" s="19">
        <f t="shared" si="19"/>
        <v>0</v>
      </c>
    </row>
    <row r="76" spans="2:29" x14ac:dyDescent="0.2">
      <c r="B76" s="25">
        <v>73</v>
      </c>
      <c r="C76" s="18">
        <f>'Celkové pořadí'!C67</f>
        <v>7</v>
      </c>
      <c r="D76" s="20" t="str">
        <f>'Celkové pořadí'!D67</f>
        <v>NYSA</v>
      </c>
      <c r="E76" s="77" t="str">
        <f>VLOOKUP(D76,'Startovní listina'!B:J,9,0)</f>
        <v>-</v>
      </c>
      <c r="F76" s="73">
        <f>'Celkové pořadí'!F67</f>
        <v>14</v>
      </c>
      <c r="G76" s="19">
        <f>'Celkové pořadí'!G67</f>
        <v>0</v>
      </c>
      <c r="H76" s="19">
        <f>'Celkové pořadí'!H67</f>
        <v>0</v>
      </c>
      <c r="I76" s="19">
        <f>'Celkové pořadí'!I67</f>
        <v>0</v>
      </c>
      <c r="J76" s="19">
        <f>'Celkové pořadí'!J67</f>
        <v>0</v>
      </c>
      <c r="K76" s="19">
        <f>'Celkové pořadí'!K67</f>
        <v>0</v>
      </c>
      <c r="L76" s="19">
        <f>'Celkové pořadí'!L67</f>
        <v>0</v>
      </c>
      <c r="M76" s="19">
        <f>'Celkové pořadí'!M67</f>
        <v>14</v>
      </c>
      <c r="N76" s="19">
        <f>'Celkové pořadí'!N67</f>
        <v>0</v>
      </c>
      <c r="O76" s="19" t="e">
        <f>'Celkové pořadí'!#REF!</f>
        <v>#REF!</v>
      </c>
      <c r="P76" s="19">
        <f>'Celkové pořadí'!O67</f>
        <v>0</v>
      </c>
      <c r="R76" s="76">
        <f t="shared" si="17"/>
        <v>0</v>
      </c>
      <c r="S76" s="76">
        <f t="shared" si="18"/>
        <v>0</v>
      </c>
      <c r="T76" s="76">
        <f t="shared" si="18"/>
        <v>0</v>
      </c>
      <c r="U76" s="76">
        <f t="shared" si="18"/>
        <v>0</v>
      </c>
      <c r="V76" s="76">
        <f t="shared" si="18"/>
        <v>0</v>
      </c>
      <c r="W76" s="76">
        <f t="shared" si="18"/>
        <v>0</v>
      </c>
      <c r="X76" s="76">
        <f t="shared" si="18"/>
        <v>7</v>
      </c>
      <c r="Y76" s="76">
        <f t="shared" si="18"/>
        <v>0</v>
      </c>
      <c r="Z76" s="76">
        <f t="shared" si="18"/>
        <v>0</v>
      </c>
      <c r="AA76" s="76">
        <f t="shared" si="18"/>
        <v>0</v>
      </c>
      <c r="AC76" s="19">
        <f t="shared" si="19"/>
        <v>1</v>
      </c>
    </row>
    <row r="77" spans="2:29" x14ac:dyDescent="0.2">
      <c r="B77" s="25">
        <v>74</v>
      </c>
      <c r="C77" s="18" t="e">
        <f>'Celkové pořadí'!#REF!</f>
        <v>#REF!</v>
      </c>
      <c r="D77" s="20" t="e">
        <f>'Celkové pořadí'!#REF!</f>
        <v>#REF!</v>
      </c>
      <c r="E77" s="77" t="e">
        <f>VLOOKUP(D77,'Startovní listina'!B:J,9,0)</f>
        <v>#REF!</v>
      </c>
      <c r="F77" s="73" t="e">
        <f>'Celkové pořadí'!#REF!</f>
        <v>#REF!</v>
      </c>
      <c r="G77" s="19" t="e">
        <f>'Celkové pořadí'!#REF!</f>
        <v>#REF!</v>
      </c>
      <c r="H77" s="19" t="e">
        <f>'Celkové pořadí'!#REF!</f>
        <v>#REF!</v>
      </c>
      <c r="I77" s="19" t="e">
        <f>'Celkové pořadí'!#REF!</f>
        <v>#REF!</v>
      </c>
      <c r="J77" s="19" t="e">
        <f>'Celkové pořadí'!#REF!</f>
        <v>#REF!</v>
      </c>
      <c r="K77" s="19" t="e">
        <f>'Celkové pořadí'!#REF!</f>
        <v>#REF!</v>
      </c>
      <c r="L77" s="19" t="e">
        <f>'Celkové pořadí'!#REF!</f>
        <v>#REF!</v>
      </c>
      <c r="M77" s="19" t="e">
        <f>'Celkové pořadí'!#REF!</f>
        <v>#REF!</v>
      </c>
      <c r="N77" s="19" t="e">
        <f>'Celkové pořadí'!#REF!</f>
        <v>#REF!</v>
      </c>
      <c r="O77" s="19" t="e">
        <f>'Celkové pořadí'!#REF!</f>
        <v>#REF!</v>
      </c>
      <c r="P77" s="19" t="e">
        <f>'Celkové pořadí'!#REF!</f>
        <v>#REF!</v>
      </c>
      <c r="R77" s="76">
        <f t="shared" si="17"/>
        <v>0</v>
      </c>
      <c r="S77" s="76">
        <f t="shared" si="18"/>
        <v>0</v>
      </c>
      <c r="T77" s="76">
        <f t="shared" si="18"/>
        <v>0</v>
      </c>
      <c r="U77" s="76">
        <f t="shared" si="18"/>
        <v>0</v>
      </c>
      <c r="V77" s="76">
        <f t="shared" si="18"/>
        <v>0</v>
      </c>
      <c r="W77" s="76">
        <f t="shared" si="18"/>
        <v>0</v>
      </c>
      <c r="X77" s="76">
        <f t="shared" si="18"/>
        <v>0</v>
      </c>
      <c r="Y77" s="76">
        <f t="shared" si="18"/>
        <v>0</v>
      </c>
      <c r="Z77" s="76">
        <f t="shared" si="18"/>
        <v>0</v>
      </c>
      <c r="AA77" s="76">
        <f t="shared" si="18"/>
        <v>0</v>
      </c>
      <c r="AC77" s="19">
        <f t="shared" si="19"/>
        <v>0</v>
      </c>
    </row>
    <row r="78" spans="2:29" x14ac:dyDescent="0.2">
      <c r="B78" s="25">
        <v>75</v>
      </c>
      <c r="C78" s="18" t="e">
        <f>'Celkové pořadí'!#REF!</f>
        <v>#REF!</v>
      </c>
      <c r="D78" s="20" t="str">
        <f>'Celkové pořadí'!D68</f>
        <v>TULÁK</v>
      </c>
      <c r="E78" s="77" t="str">
        <f>VLOOKUP(D78,'Startovní listina'!B:J,9,0)</f>
        <v>YCCL</v>
      </c>
      <c r="F78" s="73">
        <f>'Celkové pořadí'!F68</f>
        <v>14</v>
      </c>
      <c r="G78" s="19">
        <f>'Celkové pořadí'!G68</f>
        <v>0</v>
      </c>
      <c r="H78" s="19">
        <f>'Celkové pořadí'!H68</f>
        <v>0</v>
      </c>
      <c r="I78" s="19">
        <f>'Celkové pořadí'!I68</f>
        <v>0</v>
      </c>
      <c r="J78" s="19">
        <f>'Celkové pořadí'!J68</f>
        <v>0</v>
      </c>
      <c r="K78" s="19">
        <f>'Celkové pořadí'!K68</f>
        <v>0</v>
      </c>
      <c r="L78" s="19">
        <f>'Celkové pořadí'!L68</f>
        <v>0</v>
      </c>
      <c r="M78" s="19">
        <f>'Celkové pořadí'!M68</f>
        <v>0</v>
      </c>
      <c r="N78" s="19">
        <f>'Celkové pořadí'!N68</f>
        <v>14</v>
      </c>
      <c r="O78" s="19" t="e">
        <f>'Celkové pořadí'!#REF!</f>
        <v>#REF!</v>
      </c>
      <c r="P78" s="19">
        <f>'Celkové pořadí'!O68</f>
        <v>0</v>
      </c>
      <c r="R78" s="76">
        <f t="shared" si="17"/>
        <v>0</v>
      </c>
      <c r="S78" s="76">
        <f t="shared" si="18"/>
        <v>0</v>
      </c>
      <c r="T78" s="76">
        <f t="shared" si="18"/>
        <v>0</v>
      </c>
      <c r="U78" s="76">
        <f t="shared" si="18"/>
        <v>0</v>
      </c>
      <c r="V78" s="76">
        <f t="shared" si="18"/>
        <v>0</v>
      </c>
      <c r="W78" s="76">
        <f t="shared" si="18"/>
        <v>0</v>
      </c>
      <c r="X78" s="76">
        <f t="shared" si="18"/>
        <v>0</v>
      </c>
      <c r="Y78" s="76">
        <f t="shared" si="18"/>
        <v>0</v>
      </c>
      <c r="Z78" s="76">
        <f t="shared" si="18"/>
        <v>0</v>
      </c>
      <c r="AA78" s="76">
        <f t="shared" si="18"/>
        <v>0</v>
      </c>
      <c r="AC78" s="19">
        <f t="shared" si="19"/>
        <v>0</v>
      </c>
    </row>
    <row r="79" spans="2:29" x14ac:dyDescent="0.2">
      <c r="B79" s="25">
        <v>76</v>
      </c>
      <c r="C79" s="18">
        <f>'Celkové pořadí'!C69</f>
        <v>6</v>
      </c>
      <c r="D79" s="20" t="str">
        <f>'Celkové pořadí'!D69</f>
        <v>VLČÍ TLAPA</v>
      </c>
      <c r="E79" s="77" t="str">
        <f>VLOOKUP(D79,'Startovní listina'!B:J,9,0)</f>
        <v>YCKP</v>
      </c>
      <c r="F79" s="73">
        <f>'Celkové pořadí'!F69</f>
        <v>12</v>
      </c>
      <c r="G79" s="19">
        <f>'Celkové pořadí'!G69</f>
        <v>0</v>
      </c>
      <c r="H79" s="19">
        <f>'Celkové pořadí'!H69</f>
        <v>0</v>
      </c>
      <c r="I79" s="19">
        <f>'Celkové pořadí'!I69</f>
        <v>0</v>
      </c>
      <c r="J79" s="19">
        <f>'Celkové pořadí'!J69</f>
        <v>12</v>
      </c>
      <c r="K79" s="19">
        <f>'Celkové pořadí'!K69</f>
        <v>0</v>
      </c>
      <c r="L79" s="19">
        <f>'Celkové pořadí'!L69</f>
        <v>0</v>
      </c>
      <c r="M79" s="19">
        <f>'Celkové pořadí'!M69</f>
        <v>0</v>
      </c>
      <c r="N79" s="19">
        <f>'Celkové pořadí'!N69</f>
        <v>0</v>
      </c>
      <c r="O79" s="19" t="e">
        <f>'Celkové pořadí'!#REF!</f>
        <v>#REF!</v>
      </c>
      <c r="P79" s="19">
        <f>'Celkové pořadí'!O69</f>
        <v>0</v>
      </c>
      <c r="R79" s="76">
        <f t="shared" si="17"/>
        <v>0</v>
      </c>
      <c r="S79" s="76">
        <f t="shared" si="18"/>
        <v>0</v>
      </c>
      <c r="T79" s="76">
        <f t="shared" si="18"/>
        <v>0</v>
      </c>
      <c r="U79" s="76">
        <f t="shared" si="18"/>
        <v>6</v>
      </c>
      <c r="V79" s="76">
        <f t="shared" si="18"/>
        <v>0</v>
      </c>
      <c r="W79" s="76">
        <f t="shared" si="18"/>
        <v>0</v>
      </c>
      <c r="X79" s="76">
        <f t="shared" si="18"/>
        <v>0</v>
      </c>
      <c r="Y79" s="76">
        <f t="shared" si="18"/>
        <v>0</v>
      </c>
      <c r="Z79" s="76">
        <f t="shared" si="18"/>
        <v>0</v>
      </c>
      <c r="AA79" s="76">
        <f t="shared" si="18"/>
        <v>0</v>
      </c>
      <c r="AC79" s="19">
        <f t="shared" si="19"/>
        <v>1</v>
      </c>
    </row>
    <row r="80" spans="2:29" x14ac:dyDescent="0.2">
      <c r="B80" s="25">
        <v>77</v>
      </c>
      <c r="C80" s="18" t="e">
        <f>'Celkové pořadí'!#REF!</f>
        <v>#REF!</v>
      </c>
      <c r="D80" s="20" t="e">
        <f>'Celkové pořadí'!#REF!</f>
        <v>#REF!</v>
      </c>
      <c r="E80" s="77" t="e">
        <f>VLOOKUP(D80,'Startovní listina'!B:J,9,0)</f>
        <v>#REF!</v>
      </c>
      <c r="F80" s="73" t="e">
        <f>'Celkové pořadí'!#REF!</f>
        <v>#REF!</v>
      </c>
      <c r="G80" s="19" t="e">
        <f>'Celkové pořadí'!#REF!</f>
        <v>#REF!</v>
      </c>
      <c r="H80" s="19" t="e">
        <f>'Celkové pořadí'!#REF!</f>
        <v>#REF!</v>
      </c>
      <c r="I80" s="19" t="e">
        <f>'Celkové pořadí'!#REF!</f>
        <v>#REF!</v>
      </c>
      <c r="J80" s="19" t="e">
        <f>'Celkové pořadí'!#REF!</f>
        <v>#REF!</v>
      </c>
      <c r="K80" s="19" t="e">
        <f>'Celkové pořadí'!#REF!</f>
        <v>#REF!</v>
      </c>
      <c r="L80" s="19" t="e">
        <f>'Celkové pořadí'!#REF!</f>
        <v>#REF!</v>
      </c>
      <c r="M80" s="19" t="e">
        <f>'Celkové pořadí'!#REF!</f>
        <v>#REF!</v>
      </c>
      <c r="N80" s="19" t="e">
        <f>'Celkové pořadí'!#REF!</f>
        <v>#REF!</v>
      </c>
      <c r="O80" s="19" t="e">
        <f>'Celkové pořadí'!#REF!</f>
        <v>#REF!</v>
      </c>
      <c r="P80" s="19" t="e">
        <f>'Celkové pořadí'!#REF!</f>
        <v>#REF!</v>
      </c>
      <c r="R80" s="76">
        <f t="shared" si="17"/>
        <v>0</v>
      </c>
      <c r="S80" s="76">
        <f t="shared" si="18"/>
        <v>0</v>
      </c>
      <c r="T80" s="76">
        <f t="shared" si="18"/>
        <v>0</v>
      </c>
      <c r="U80" s="76">
        <f t="shared" si="18"/>
        <v>0</v>
      </c>
      <c r="V80" s="76">
        <f t="shared" si="18"/>
        <v>0</v>
      </c>
      <c r="W80" s="76">
        <f t="shared" si="18"/>
        <v>0</v>
      </c>
      <c r="X80" s="76">
        <f t="shared" si="18"/>
        <v>0</v>
      </c>
      <c r="Y80" s="76">
        <f t="shared" si="18"/>
        <v>0</v>
      </c>
      <c r="Z80" s="76">
        <f t="shared" si="18"/>
        <v>0</v>
      </c>
      <c r="AA80" s="76">
        <f t="shared" si="18"/>
        <v>0</v>
      </c>
      <c r="AC80" s="19">
        <f t="shared" si="19"/>
        <v>0</v>
      </c>
    </row>
    <row r="81" spans="2:29" x14ac:dyDescent="0.2">
      <c r="B81" s="25">
        <v>78</v>
      </c>
      <c r="C81" s="18" t="e">
        <f>'Celkové pořadí'!#REF!</f>
        <v>#REF!</v>
      </c>
      <c r="D81" s="20" t="e">
        <f>'Celkové pořadí'!#REF!</f>
        <v>#REF!</v>
      </c>
      <c r="E81" s="77" t="e">
        <f>VLOOKUP(D81,'Startovní listina'!B:J,9,0)</f>
        <v>#REF!</v>
      </c>
      <c r="F81" s="73" t="e">
        <f>'Celkové pořadí'!#REF!</f>
        <v>#REF!</v>
      </c>
      <c r="G81" s="19" t="e">
        <f>'Celkové pořadí'!#REF!</f>
        <v>#REF!</v>
      </c>
      <c r="H81" s="19" t="e">
        <f>'Celkové pořadí'!#REF!</f>
        <v>#REF!</v>
      </c>
      <c r="I81" s="19" t="e">
        <f>'Celkové pořadí'!#REF!</f>
        <v>#REF!</v>
      </c>
      <c r="J81" s="19" t="e">
        <f>'Celkové pořadí'!#REF!</f>
        <v>#REF!</v>
      </c>
      <c r="K81" s="19" t="e">
        <f>'Celkové pořadí'!#REF!</f>
        <v>#REF!</v>
      </c>
      <c r="L81" s="19" t="e">
        <f>'Celkové pořadí'!#REF!</f>
        <v>#REF!</v>
      </c>
      <c r="M81" s="19" t="e">
        <f>'Celkové pořadí'!#REF!</f>
        <v>#REF!</v>
      </c>
      <c r="N81" s="19" t="e">
        <f>'Celkové pořadí'!#REF!</f>
        <v>#REF!</v>
      </c>
      <c r="O81" s="19" t="e">
        <f>'Celkové pořadí'!#REF!</f>
        <v>#REF!</v>
      </c>
      <c r="P81" s="19" t="e">
        <f>'Celkové pořadí'!#REF!</f>
        <v>#REF!</v>
      </c>
      <c r="R81" s="76">
        <f t="shared" si="17"/>
        <v>0</v>
      </c>
      <c r="S81" s="76">
        <f t="shared" si="18"/>
        <v>0</v>
      </c>
      <c r="T81" s="76">
        <f t="shared" si="18"/>
        <v>0</v>
      </c>
      <c r="U81" s="76">
        <f t="shared" si="18"/>
        <v>0</v>
      </c>
      <c r="V81" s="76">
        <f t="shared" si="18"/>
        <v>0</v>
      </c>
      <c r="W81" s="76">
        <f t="shared" si="18"/>
        <v>0</v>
      </c>
      <c r="X81" s="76">
        <f t="shared" si="18"/>
        <v>0</v>
      </c>
      <c r="Y81" s="76">
        <f t="shared" si="18"/>
        <v>0</v>
      </c>
      <c r="Z81" s="76">
        <f t="shared" si="18"/>
        <v>0</v>
      </c>
      <c r="AA81" s="76">
        <f t="shared" si="18"/>
        <v>0</v>
      </c>
      <c r="AC81" s="19">
        <f t="shared" si="19"/>
        <v>0</v>
      </c>
    </row>
    <row r="82" spans="2:29" x14ac:dyDescent="0.2">
      <c r="B82" s="25">
        <v>79</v>
      </c>
      <c r="C82" s="18">
        <f>'Celkové pořadí'!C70</f>
        <v>6</v>
      </c>
      <c r="D82" s="20" t="str">
        <f>'Celkové pořadí'!D70</f>
        <v>IRISH MIST</v>
      </c>
      <c r="E82" s="77" t="str">
        <f>VLOOKUP(D82,'Startovní listina'!B:J,9,0)</f>
        <v>YCKP</v>
      </c>
      <c r="F82" s="73">
        <f>'Celkové pořadí'!F70</f>
        <v>11</v>
      </c>
      <c r="G82" s="19">
        <f>'Celkové pořadí'!G70</f>
        <v>0</v>
      </c>
      <c r="H82" s="19">
        <f>'Celkové pořadí'!H70</f>
        <v>0</v>
      </c>
      <c r="I82" s="19">
        <f>'Celkové pořadí'!I70</f>
        <v>0</v>
      </c>
      <c r="J82" s="19">
        <f>'Celkové pořadí'!J70</f>
        <v>11</v>
      </c>
      <c r="K82" s="19">
        <f>'Celkové pořadí'!K70</f>
        <v>0</v>
      </c>
      <c r="L82" s="19">
        <f>'Celkové pořadí'!L70</f>
        <v>0</v>
      </c>
      <c r="M82" s="19">
        <f>'Celkové pořadí'!M70</f>
        <v>0</v>
      </c>
      <c r="N82" s="19">
        <f>'Celkové pořadí'!N70</f>
        <v>0</v>
      </c>
      <c r="O82" s="19" t="e">
        <f>'Celkové pořadí'!#REF!</f>
        <v>#REF!</v>
      </c>
      <c r="P82" s="19">
        <f>'Celkové pořadí'!O70</f>
        <v>0</v>
      </c>
      <c r="R82" s="76">
        <f t="shared" si="17"/>
        <v>0</v>
      </c>
      <c r="S82" s="76">
        <f t="shared" si="18"/>
        <v>0</v>
      </c>
      <c r="T82" s="76">
        <f t="shared" si="18"/>
        <v>0</v>
      </c>
      <c r="U82" s="76">
        <f t="shared" si="18"/>
        <v>6</v>
      </c>
      <c r="V82" s="76">
        <f t="shared" si="18"/>
        <v>0</v>
      </c>
      <c r="W82" s="76">
        <f t="shared" si="18"/>
        <v>0</v>
      </c>
      <c r="X82" s="76">
        <f t="shared" si="18"/>
        <v>0</v>
      </c>
      <c r="Y82" s="76">
        <f t="shared" si="18"/>
        <v>0</v>
      </c>
      <c r="Z82" s="76">
        <f t="shared" si="18"/>
        <v>0</v>
      </c>
      <c r="AA82" s="76">
        <f t="shared" si="18"/>
        <v>0</v>
      </c>
      <c r="AC82" s="19">
        <f t="shared" si="19"/>
        <v>1</v>
      </c>
    </row>
    <row r="83" spans="2:29" x14ac:dyDescent="0.2">
      <c r="B83" s="25">
        <v>80</v>
      </c>
      <c r="C83" s="18">
        <f>'Celkové pořadí'!C71</f>
        <v>5</v>
      </c>
      <c r="D83" s="20" t="str">
        <f>'Celkové pořadí'!D71</f>
        <v>BERTA</v>
      </c>
      <c r="E83" s="77" t="str">
        <f>VLOOKUP(D83,'Startovní listina'!B:J,9,0)</f>
        <v>YCCL</v>
      </c>
      <c r="F83" s="73">
        <f>'Celkové pořadí'!F71</f>
        <v>11</v>
      </c>
      <c r="G83" s="19">
        <f>'Celkové pořadí'!G71</f>
        <v>0</v>
      </c>
      <c r="H83" s="19">
        <f>'Celkové pořadí'!H71</f>
        <v>0</v>
      </c>
      <c r="I83" s="19">
        <f>'Celkové pořadí'!I71</f>
        <v>0</v>
      </c>
      <c r="J83" s="19">
        <f>'Celkové pořadí'!J71</f>
        <v>0</v>
      </c>
      <c r="K83" s="19">
        <f>'Celkové pořadí'!K71</f>
        <v>0</v>
      </c>
      <c r="L83" s="19">
        <f>'Celkové pořadí'!L71</f>
        <v>0</v>
      </c>
      <c r="M83" s="19">
        <f>'Celkové pořadí'!M71</f>
        <v>0</v>
      </c>
      <c r="N83" s="19">
        <f>'Celkové pořadí'!N71</f>
        <v>11</v>
      </c>
      <c r="O83" s="19" t="e">
        <f>'Celkové pořadí'!#REF!</f>
        <v>#REF!</v>
      </c>
      <c r="P83" s="19">
        <f>'Celkové pořadí'!O71</f>
        <v>0</v>
      </c>
      <c r="R83" s="76">
        <f t="shared" si="17"/>
        <v>0</v>
      </c>
      <c r="S83" s="76">
        <f t="shared" si="18"/>
        <v>0</v>
      </c>
      <c r="T83" s="76">
        <f t="shared" si="18"/>
        <v>0</v>
      </c>
      <c r="U83" s="76">
        <f t="shared" si="18"/>
        <v>0</v>
      </c>
      <c r="V83" s="76">
        <f t="shared" si="18"/>
        <v>0</v>
      </c>
      <c r="W83" s="76">
        <f t="shared" si="18"/>
        <v>0</v>
      </c>
      <c r="X83" s="76">
        <f t="shared" si="18"/>
        <v>0</v>
      </c>
      <c r="Y83" s="76">
        <f t="shared" si="18"/>
        <v>0</v>
      </c>
      <c r="Z83" s="76">
        <f t="shared" si="18"/>
        <v>0</v>
      </c>
      <c r="AA83" s="76">
        <f t="shared" si="18"/>
        <v>0</v>
      </c>
      <c r="AC83" s="19">
        <f t="shared" si="19"/>
        <v>0</v>
      </c>
    </row>
    <row r="84" spans="2:29" x14ac:dyDescent="0.2">
      <c r="B84" s="25">
        <v>81</v>
      </c>
      <c r="C84" s="18">
        <f>'Celkové pořadí'!C72</f>
        <v>7</v>
      </c>
      <c r="D84" s="20" t="str">
        <f>'Celkové pořadí'!D72</f>
        <v>SAYONARA</v>
      </c>
      <c r="E84" s="77" t="str">
        <f>VLOOKUP(D84,'Startovní listina'!B:J,9,0)</f>
        <v>ATLANTIDA</v>
      </c>
      <c r="F84" s="73">
        <f>'Celkové pořadí'!F72</f>
        <v>10</v>
      </c>
      <c r="G84" s="19">
        <f>'Celkové pořadí'!G72</f>
        <v>0</v>
      </c>
      <c r="H84" s="19">
        <f>'Celkové pořadí'!H72</f>
        <v>0</v>
      </c>
      <c r="I84" s="19">
        <f>'Celkové pořadí'!I72</f>
        <v>0</v>
      </c>
      <c r="J84" s="19">
        <f>'Celkové pořadí'!J72</f>
        <v>3</v>
      </c>
      <c r="K84" s="19">
        <f>'Celkové pořadí'!K72</f>
        <v>0</v>
      </c>
      <c r="L84" s="19">
        <f>'Celkové pořadí'!L72</f>
        <v>7</v>
      </c>
      <c r="M84" s="19">
        <f>'Celkové pořadí'!M72</f>
        <v>0</v>
      </c>
      <c r="N84" s="19">
        <f>'Celkové pořadí'!N72</f>
        <v>0</v>
      </c>
      <c r="O84" s="19" t="e">
        <f>'Celkové pořadí'!#REF!</f>
        <v>#REF!</v>
      </c>
      <c r="P84" s="19">
        <f>'Celkové pořadí'!O72</f>
        <v>0</v>
      </c>
      <c r="R84" s="76">
        <f t="shared" si="17"/>
        <v>0</v>
      </c>
      <c r="S84" s="76">
        <f t="shared" ref="S84:AA99" si="20">IFERROR(IF(H84&gt;0,S$2,0)*VLOOKUP($C84,$AG:$AH,2,0),0)</f>
        <v>0</v>
      </c>
      <c r="T84" s="76">
        <f t="shared" si="20"/>
        <v>0</v>
      </c>
      <c r="U84" s="76">
        <f t="shared" si="20"/>
        <v>6</v>
      </c>
      <c r="V84" s="76">
        <f t="shared" si="20"/>
        <v>0</v>
      </c>
      <c r="W84" s="76">
        <f t="shared" si="20"/>
        <v>5</v>
      </c>
      <c r="X84" s="76">
        <f t="shared" si="20"/>
        <v>0</v>
      </c>
      <c r="Y84" s="76">
        <f t="shared" si="20"/>
        <v>0</v>
      </c>
      <c r="Z84" s="76">
        <f t="shared" si="20"/>
        <v>0</v>
      </c>
      <c r="AA84" s="76">
        <f t="shared" si="20"/>
        <v>0</v>
      </c>
      <c r="AC84" s="19">
        <f t="shared" si="19"/>
        <v>2</v>
      </c>
    </row>
    <row r="85" spans="2:29" x14ac:dyDescent="0.2">
      <c r="B85" s="25">
        <v>82</v>
      </c>
      <c r="C85" s="18">
        <f>'Celkové pořadí'!C73</f>
        <v>6</v>
      </c>
      <c r="D85" s="20" t="str">
        <f>'Celkové pořadí'!D73</f>
        <v>TEREZA</v>
      </c>
      <c r="E85" s="77" t="str">
        <f>VLOOKUP(D85,'Startovní listina'!B:J,9,0)</f>
        <v>STARÁ PLAVBA</v>
      </c>
      <c r="F85" s="73">
        <f>'Celkové pořadí'!F73</f>
        <v>10</v>
      </c>
      <c r="G85" s="19">
        <f>'Celkové pořadí'!G73</f>
        <v>0</v>
      </c>
      <c r="H85" s="19">
        <f>'Celkové pořadí'!H73</f>
        <v>0</v>
      </c>
      <c r="I85" s="19">
        <f>'Celkové pořadí'!I73</f>
        <v>0</v>
      </c>
      <c r="J85" s="19">
        <f>'Celkové pořadí'!J73</f>
        <v>0</v>
      </c>
      <c r="K85" s="19">
        <f>'Celkové pořadí'!K73</f>
        <v>0</v>
      </c>
      <c r="L85" s="19">
        <f>'Celkové pořadí'!L73</f>
        <v>0</v>
      </c>
      <c r="M85" s="19">
        <f>'Celkové pořadí'!M73</f>
        <v>10</v>
      </c>
      <c r="N85" s="19">
        <f>'Celkové pořadí'!N73</f>
        <v>0</v>
      </c>
      <c r="O85" s="19" t="e">
        <f>'Celkové pořadí'!#REF!</f>
        <v>#REF!</v>
      </c>
      <c r="P85" s="19">
        <f>'Celkové pořadí'!O73</f>
        <v>0</v>
      </c>
      <c r="R85" s="76">
        <f t="shared" si="17"/>
        <v>0</v>
      </c>
      <c r="S85" s="76">
        <f t="shared" si="20"/>
        <v>0</v>
      </c>
      <c r="T85" s="76">
        <f t="shared" si="20"/>
        <v>0</v>
      </c>
      <c r="U85" s="76">
        <f t="shared" si="20"/>
        <v>0</v>
      </c>
      <c r="V85" s="76">
        <f t="shared" si="20"/>
        <v>0</v>
      </c>
      <c r="W85" s="76">
        <f t="shared" si="20"/>
        <v>0</v>
      </c>
      <c r="X85" s="76">
        <f t="shared" si="20"/>
        <v>7</v>
      </c>
      <c r="Y85" s="76">
        <f t="shared" si="20"/>
        <v>0</v>
      </c>
      <c r="Z85" s="76">
        <f t="shared" si="20"/>
        <v>0</v>
      </c>
      <c r="AA85" s="76">
        <f t="shared" si="20"/>
        <v>0</v>
      </c>
      <c r="AC85" s="19">
        <f t="shared" si="19"/>
        <v>1</v>
      </c>
    </row>
    <row r="86" spans="2:29" x14ac:dyDescent="0.2">
      <c r="B86" s="25">
        <v>83</v>
      </c>
      <c r="C86" s="18">
        <f>'Celkové pořadí'!C74</f>
        <v>4</v>
      </c>
      <c r="D86" s="20" t="str">
        <f>'Celkové pořadí'!D74</f>
        <v>SWAN</v>
      </c>
      <c r="E86" s="77" t="str">
        <f>VLOOKUP(D86,'Startovní listina'!B:J,9,0)</f>
        <v>JKK</v>
      </c>
      <c r="F86" s="73">
        <f>'Celkové pořadí'!F74</f>
        <v>9</v>
      </c>
      <c r="G86" s="19">
        <f>'Celkové pořadí'!G74</f>
        <v>0</v>
      </c>
      <c r="H86" s="19">
        <f>'Celkové pořadí'!H74</f>
        <v>0</v>
      </c>
      <c r="I86" s="19">
        <f>'Celkové pořadí'!I74</f>
        <v>0</v>
      </c>
      <c r="J86" s="19">
        <f>'Celkové pořadí'!J74</f>
        <v>0</v>
      </c>
      <c r="K86" s="19">
        <f>'Celkové pořadí'!K74</f>
        <v>9</v>
      </c>
      <c r="L86" s="19">
        <f>'Celkové pořadí'!L74</f>
        <v>0</v>
      </c>
      <c r="M86" s="19">
        <f>'Celkové pořadí'!M74</f>
        <v>0</v>
      </c>
      <c r="N86" s="19">
        <f>'Celkové pořadí'!N74</f>
        <v>0</v>
      </c>
      <c r="O86" s="19" t="e">
        <f>'Celkové pořadí'!#REF!</f>
        <v>#REF!</v>
      </c>
      <c r="P86" s="19">
        <f>'Celkové pořadí'!O74</f>
        <v>0</v>
      </c>
      <c r="R86" s="76">
        <f t="shared" si="17"/>
        <v>0</v>
      </c>
      <c r="S86" s="76">
        <f t="shared" si="20"/>
        <v>0</v>
      </c>
      <c r="T86" s="76">
        <f t="shared" si="20"/>
        <v>0</v>
      </c>
      <c r="U86" s="76">
        <f t="shared" si="20"/>
        <v>0</v>
      </c>
      <c r="V86" s="76">
        <f t="shared" si="20"/>
        <v>5</v>
      </c>
      <c r="W86" s="76">
        <f t="shared" si="20"/>
        <v>0</v>
      </c>
      <c r="X86" s="76">
        <f t="shared" si="20"/>
        <v>0</v>
      </c>
      <c r="Y86" s="76">
        <f t="shared" si="20"/>
        <v>0</v>
      </c>
      <c r="Z86" s="76">
        <f t="shared" si="20"/>
        <v>0</v>
      </c>
      <c r="AA86" s="76">
        <f t="shared" si="20"/>
        <v>0</v>
      </c>
      <c r="AC86" s="19">
        <f t="shared" si="19"/>
        <v>1</v>
      </c>
    </row>
    <row r="87" spans="2:29" x14ac:dyDescent="0.2">
      <c r="B87" s="25">
        <v>84</v>
      </c>
      <c r="C87" s="18">
        <f>'Celkové pořadí'!C75</f>
        <v>6</v>
      </c>
      <c r="D87" s="20" t="str">
        <f>'Celkové pořadí'!D75</f>
        <v>BLACK MOON</v>
      </c>
      <c r="E87" s="77" t="str">
        <f>VLOOKUP(D87,'Startovní listina'!B:J,9,0)</f>
        <v>YCCL</v>
      </c>
      <c r="F87" s="73">
        <f>'Celkové pořadí'!F75</f>
        <v>9</v>
      </c>
      <c r="G87" s="19">
        <f>'Celkové pořadí'!G75</f>
        <v>0</v>
      </c>
      <c r="H87" s="19">
        <f>'Celkové pořadí'!H75</f>
        <v>0</v>
      </c>
      <c r="I87" s="19">
        <f>'Celkové pořadí'!I75</f>
        <v>0</v>
      </c>
      <c r="J87" s="19">
        <f>'Celkové pořadí'!J75</f>
        <v>0</v>
      </c>
      <c r="K87" s="19">
        <f>'Celkové pořadí'!K75</f>
        <v>0</v>
      </c>
      <c r="L87" s="19">
        <f>'Celkové pořadí'!L75</f>
        <v>0</v>
      </c>
      <c r="M87" s="19">
        <f>'Celkové pořadí'!M75</f>
        <v>0</v>
      </c>
      <c r="N87" s="19">
        <f>'Celkové pořadí'!N75</f>
        <v>9</v>
      </c>
      <c r="O87" s="19" t="e">
        <f>'Celkové pořadí'!#REF!</f>
        <v>#REF!</v>
      </c>
      <c r="P87" s="19">
        <f>'Celkové pořadí'!O75</f>
        <v>0</v>
      </c>
      <c r="R87" s="76">
        <f t="shared" si="17"/>
        <v>0</v>
      </c>
      <c r="S87" s="76">
        <f t="shared" si="20"/>
        <v>0</v>
      </c>
      <c r="T87" s="76">
        <f t="shared" si="20"/>
        <v>0</v>
      </c>
      <c r="U87" s="76">
        <f t="shared" si="20"/>
        <v>0</v>
      </c>
      <c r="V87" s="76">
        <f t="shared" si="20"/>
        <v>0</v>
      </c>
      <c r="W87" s="76">
        <f t="shared" si="20"/>
        <v>0</v>
      </c>
      <c r="X87" s="76">
        <f t="shared" si="20"/>
        <v>0</v>
      </c>
      <c r="Y87" s="76">
        <f t="shared" si="20"/>
        <v>0</v>
      </c>
      <c r="Z87" s="76">
        <f t="shared" si="20"/>
        <v>0</v>
      </c>
      <c r="AA87" s="76">
        <f t="shared" si="20"/>
        <v>0</v>
      </c>
      <c r="AC87" s="19">
        <f t="shared" si="19"/>
        <v>0</v>
      </c>
    </row>
    <row r="88" spans="2:29" x14ac:dyDescent="0.2">
      <c r="B88" s="25">
        <v>85</v>
      </c>
      <c r="C88" s="18">
        <f>'Celkové pořadí'!C76</f>
        <v>6</v>
      </c>
      <c r="D88" s="20" t="str">
        <f>'Celkové pořadí'!D76</f>
        <v>JANET</v>
      </c>
      <c r="E88" s="77" t="str">
        <f>VLOOKUP(D88,'Startovní listina'!B:J,9,0)</f>
        <v>ATLANTIDA</v>
      </c>
      <c r="F88" s="73">
        <f>'Celkové pořadí'!F76</f>
        <v>8</v>
      </c>
      <c r="G88" s="19">
        <f>'Celkové pořadí'!G76</f>
        <v>0</v>
      </c>
      <c r="H88" s="19">
        <f>'Celkové pořadí'!H76</f>
        <v>0</v>
      </c>
      <c r="I88" s="19">
        <f>'Celkové pořadí'!I76</f>
        <v>0</v>
      </c>
      <c r="J88" s="19">
        <f>'Celkové pořadí'!J76</f>
        <v>8</v>
      </c>
      <c r="K88" s="19">
        <f>'Celkové pořadí'!K76</f>
        <v>0</v>
      </c>
      <c r="L88" s="19">
        <f>'Celkové pořadí'!L76</f>
        <v>0</v>
      </c>
      <c r="M88" s="19">
        <f>'Celkové pořadí'!M76</f>
        <v>0</v>
      </c>
      <c r="N88" s="19">
        <f>'Celkové pořadí'!N76</f>
        <v>0</v>
      </c>
      <c r="O88" s="19" t="e">
        <f>'Celkové pořadí'!#REF!</f>
        <v>#REF!</v>
      </c>
      <c r="P88" s="19">
        <f>'Celkové pořadí'!O76</f>
        <v>0</v>
      </c>
      <c r="R88" s="76">
        <f t="shared" si="17"/>
        <v>0</v>
      </c>
      <c r="S88" s="76">
        <f t="shared" si="20"/>
        <v>0</v>
      </c>
      <c r="T88" s="76">
        <f t="shared" si="20"/>
        <v>0</v>
      </c>
      <c r="U88" s="76">
        <f t="shared" si="20"/>
        <v>6</v>
      </c>
      <c r="V88" s="76">
        <f t="shared" si="20"/>
        <v>0</v>
      </c>
      <c r="W88" s="76">
        <f t="shared" si="20"/>
        <v>0</v>
      </c>
      <c r="X88" s="76">
        <f t="shared" si="20"/>
        <v>0</v>
      </c>
      <c r="Y88" s="76">
        <f t="shared" si="20"/>
        <v>0</v>
      </c>
      <c r="Z88" s="76">
        <f t="shared" si="20"/>
        <v>0</v>
      </c>
      <c r="AA88" s="76">
        <f t="shared" si="20"/>
        <v>0</v>
      </c>
      <c r="AC88" s="19">
        <f t="shared" si="19"/>
        <v>1</v>
      </c>
    </row>
    <row r="89" spans="2:29" x14ac:dyDescent="0.2">
      <c r="B89" s="25">
        <v>86</v>
      </c>
      <c r="C89" s="18">
        <f>'Celkové pořadí'!C77</f>
        <v>6</v>
      </c>
      <c r="D89" s="20" t="str">
        <f>'Celkové pořadí'!D77</f>
        <v>LUTAS</v>
      </c>
      <c r="E89" s="77" t="str">
        <f>VLOOKUP(D89,'Startovní listina'!B:J,9,0)</f>
        <v>SLAPYMARINE</v>
      </c>
      <c r="F89" s="73">
        <f>'Celkové pořadí'!F77</f>
        <v>8</v>
      </c>
      <c r="G89" s="19">
        <f>'Celkové pořadí'!G77</f>
        <v>0</v>
      </c>
      <c r="H89" s="19">
        <f>'Celkové pořadí'!H77</f>
        <v>0</v>
      </c>
      <c r="I89" s="19">
        <f>'Celkové pořadí'!I77</f>
        <v>0</v>
      </c>
      <c r="J89" s="19">
        <f>'Celkové pořadí'!J77</f>
        <v>0</v>
      </c>
      <c r="K89" s="19">
        <f>'Celkové pořadí'!K77</f>
        <v>0</v>
      </c>
      <c r="L89" s="19">
        <f>'Celkové pořadí'!L77</f>
        <v>0</v>
      </c>
      <c r="M89" s="19">
        <f>'Celkové pořadí'!M77</f>
        <v>8</v>
      </c>
      <c r="N89" s="19">
        <f>'Celkové pořadí'!N77</f>
        <v>0</v>
      </c>
      <c r="O89" s="19" t="e">
        <f>'Celkové pořadí'!#REF!</f>
        <v>#REF!</v>
      </c>
      <c r="P89" s="19">
        <f>'Celkové pořadí'!O77</f>
        <v>0</v>
      </c>
      <c r="R89" s="76">
        <f t="shared" si="17"/>
        <v>0</v>
      </c>
      <c r="S89" s="76">
        <f t="shared" si="20"/>
        <v>0</v>
      </c>
      <c r="T89" s="76">
        <f t="shared" si="20"/>
        <v>0</v>
      </c>
      <c r="U89" s="76">
        <f t="shared" si="20"/>
        <v>0</v>
      </c>
      <c r="V89" s="76">
        <f t="shared" si="20"/>
        <v>0</v>
      </c>
      <c r="W89" s="76">
        <f t="shared" si="20"/>
        <v>0</v>
      </c>
      <c r="X89" s="76">
        <f t="shared" si="20"/>
        <v>7</v>
      </c>
      <c r="Y89" s="76">
        <f t="shared" si="20"/>
        <v>0</v>
      </c>
      <c r="Z89" s="76">
        <f t="shared" si="20"/>
        <v>0</v>
      </c>
      <c r="AA89" s="76">
        <f t="shared" si="20"/>
        <v>0</v>
      </c>
      <c r="AC89" s="19">
        <f t="shared" si="19"/>
        <v>1</v>
      </c>
    </row>
    <row r="90" spans="2:29" x14ac:dyDescent="0.2">
      <c r="B90" s="25">
        <v>87</v>
      </c>
      <c r="C90" s="18">
        <f>'Celkové pořadí'!C78</f>
        <v>5</v>
      </c>
      <c r="D90" s="20" t="str">
        <f>'Celkové pořadí'!D78</f>
        <v>THE BOSS</v>
      </c>
      <c r="E90" s="77" t="str">
        <f>VLOOKUP(D90,'Startovní listina'!B:J,9,0)</f>
        <v>-</v>
      </c>
      <c r="F90" s="73">
        <f>'Celkové pořadí'!F78</f>
        <v>8</v>
      </c>
      <c r="G90" s="19">
        <f>'Celkové pořadí'!G78</f>
        <v>0</v>
      </c>
      <c r="H90" s="19">
        <f>'Celkové pořadí'!H78</f>
        <v>0</v>
      </c>
      <c r="I90" s="19">
        <f>'Celkové pořadí'!I78</f>
        <v>0</v>
      </c>
      <c r="J90" s="19">
        <f>'Celkové pořadí'!J78</f>
        <v>0</v>
      </c>
      <c r="K90" s="19">
        <f>'Celkové pořadí'!K78</f>
        <v>0</v>
      </c>
      <c r="L90" s="19">
        <f>'Celkové pořadí'!L78</f>
        <v>0</v>
      </c>
      <c r="M90" s="19">
        <f>'Celkové pořadí'!M78</f>
        <v>0</v>
      </c>
      <c r="N90" s="19">
        <f>'Celkové pořadí'!N78</f>
        <v>8</v>
      </c>
      <c r="O90" s="19" t="e">
        <f>'Celkové pořadí'!#REF!</f>
        <v>#REF!</v>
      </c>
      <c r="P90" s="19">
        <f>'Celkové pořadí'!O78</f>
        <v>0</v>
      </c>
      <c r="R90" s="76">
        <f t="shared" si="17"/>
        <v>0</v>
      </c>
      <c r="S90" s="76">
        <f t="shared" si="20"/>
        <v>0</v>
      </c>
      <c r="T90" s="76">
        <f t="shared" si="20"/>
        <v>0</v>
      </c>
      <c r="U90" s="76">
        <f t="shared" si="20"/>
        <v>0</v>
      </c>
      <c r="V90" s="76">
        <f t="shared" si="20"/>
        <v>0</v>
      </c>
      <c r="W90" s="76">
        <f t="shared" si="20"/>
        <v>0</v>
      </c>
      <c r="X90" s="76">
        <f t="shared" si="20"/>
        <v>0</v>
      </c>
      <c r="Y90" s="76">
        <f t="shared" si="20"/>
        <v>0</v>
      </c>
      <c r="Z90" s="76">
        <f t="shared" si="20"/>
        <v>0</v>
      </c>
      <c r="AA90" s="76">
        <f t="shared" si="20"/>
        <v>0</v>
      </c>
      <c r="AC90" s="19">
        <f t="shared" si="19"/>
        <v>0</v>
      </c>
    </row>
    <row r="91" spans="2:29" x14ac:dyDescent="0.2">
      <c r="B91" s="25">
        <v>88</v>
      </c>
      <c r="C91" s="18">
        <f>'Celkové pořadí'!C79</f>
        <v>7</v>
      </c>
      <c r="D91" s="20" t="str">
        <f>'Celkové pořadí'!D79</f>
        <v>KALOBA</v>
      </c>
      <c r="E91" s="77" t="str">
        <f>VLOOKUP(D91,'Startovní listina'!B:J,9,0)</f>
        <v>MODRÁ LODĚNICE</v>
      </c>
      <c r="F91" s="73">
        <f>'Celkové pořadí'!F79</f>
        <v>7</v>
      </c>
      <c r="G91" s="19">
        <f>'Celkové pořadí'!G79</f>
        <v>0</v>
      </c>
      <c r="H91" s="19">
        <f>'Celkové pořadí'!H79</f>
        <v>0</v>
      </c>
      <c r="I91" s="19">
        <f>'Celkové pořadí'!I79</f>
        <v>0</v>
      </c>
      <c r="J91" s="19">
        <f>'Celkové pořadí'!J79</f>
        <v>4</v>
      </c>
      <c r="K91" s="19">
        <f>'Celkové pořadí'!K79</f>
        <v>3</v>
      </c>
      <c r="L91" s="19">
        <f>'Celkové pořadí'!L79</f>
        <v>0</v>
      </c>
      <c r="M91" s="19">
        <f>'Celkové pořadí'!M79</f>
        <v>0</v>
      </c>
      <c r="N91" s="19">
        <f>'Celkové pořadí'!N79</f>
        <v>0</v>
      </c>
      <c r="O91" s="19" t="e">
        <f>'Celkové pořadí'!#REF!</f>
        <v>#REF!</v>
      </c>
      <c r="P91" s="19">
        <f>'Celkové pořadí'!O79</f>
        <v>0</v>
      </c>
      <c r="R91" s="76">
        <f t="shared" si="17"/>
        <v>0</v>
      </c>
      <c r="S91" s="76">
        <f t="shared" si="20"/>
        <v>0</v>
      </c>
      <c r="T91" s="76">
        <f t="shared" si="20"/>
        <v>0</v>
      </c>
      <c r="U91" s="76">
        <f t="shared" si="20"/>
        <v>6</v>
      </c>
      <c r="V91" s="76">
        <f t="shared" si="20"/>
        <v>5</v>
      </c>
      <c r="W91" s="76">
        <f t="shared" si="20"/>
        <v>0</v>
      </c>
      <c r="X91" s="76">
        <f t="shared" si="20"/>
        <v>0</v>
      </c>
      <c r="Y91" s="76">
        <f t="shared" si="20"/>
        <v>0</v>
      </c>
      <c r="Z91" s="76">
        <f t="shared" si="20"/>
        <v>0</v>
      </c>
      <c r="AA91" s="76">
        <f t="shared" si="20"/>
        <v>0</v>
      </c>
      <c r="AC91" s="19">
        <f t="shared" si="19"/>
        <v>2</v>
      </c>
    </row>
    <row r="92" spans="2:29" x14ac:dyDescent="0.2">
      <c r="B92" s="25">
        <v>89</v>
      </c>
      <c r="C92" s="18">
        <f>'Celkové pořadí'!C80</f>
        <v>7</v>
      </c>
      <c r="D92" s="20" t="str">
        <f>'Celkové pořadí'!D80</f>
        <v>PANAREA</v>
      </c>
      <c r="E92" s="77" t="str">
        <f>VLOOKUP(D92,'Startovní listina'!B:J,9,0)</f>
        <v>MODRÁ LODĚNICE</v>
      </c>
      <c r="F92" s="73">
        <f>'Celkové pořadí'!F80</f>
        <v>7</v>
      </c>
      <c r="G92" s="19">
        <f>'Celkové pořadí'!G80</f>
        <v>0</v>
      </c>
      <c r="H92" s="19">
        <f>'Celkové pořadí'!H80</f>
        <v>0</v>
      </c>
      <c r="I92" s="19">
        <f>'Celkové pořadí'!I80</f>
        <v>0</v>
      </c>
      <c r="J92" s="19">
        <f>'Celkové pořadí'!J80</f>
        <v>0</v>
      </c>
      <c r="K92" s="19">
        <f>'Celkové pořadí'!K80</f>
        <v>0</v>
      </c>
      <c r="L92" s="19">
        <f>'Celkové pořadí'!L80</f>
        <v>0</v>
      </c>
      <c r="M92" s="19">
        <f>'Celkové pořadí'!M80</f>
        <v>7</v>
      </c>
      <c r="N92" s="19">
        <f>'Celkové pořadí'!N80</f>
        <v>0</v>
      </c>
      <c r="O92" s="19" t="e">
        <f>'Celkové pořadí'!#REF!</f>
        <v>#REF!</v>
      </c>
      <c r="P92" s="19">
        <f>'Celkové pořadí'!O80</f>
        <v>0</v>
      </c>
      <c r="R92" s="76">
        <f t="shared" si="17"/>
        <v>0</v>
      </c>
      <c r="S92" s="76">
        <f t="shared" si="20"/>
        <v>0</v>
      </c>
      <c r="T92" s="76">
        <f t="shared" si="20"/>
        <v>0</v>
      </c>
      <c r="U92" s="76">
        <f t="shared" si="20"/>
        <v>0</v>
      </c>
      <c r="V92" s="76">
        <f t="shared" si="20"/>
        <v>0</v>
      </c>
      <c r="W92" s="76">
        <f t="shared" si="20"/>
        <v>0</v>
      </c>
      <c r="X92" s="76">
        <f t="shared" si="20"/>
        <v>7</v>
      </c>
      <c r="Y92" s="76">
        <f t="shared" si="20"/>
        <v>0</v>
      </c>
      <c r="Z92" s="76">
        <f t="shared" si="20"/>
        <v>0</v>
      </c>
      <c r="AA92" s="76">
        <f t="shared" si="20"/>
        <v>0</v>
      </c>
      <c r="AC92" s="19">
        <f t="shared" si="19"/>
        <v>1</v>
      </c>
    </row>
    <row r="93" spans="2:29" x14ac:dyDescent="0.2">
      <c r="B93" s="25">
        <v>90</v>
      </c>
      <c r="C93" s="18">
        <f>'Celkové pořadí'!C81</f>
        <v>5</v>
      </c>
      <c r="D93" s="20" t="str">
        <f>'Celkové pořadí'!D81</f>
        <v>SASANKA</v>
      </c>
      <c r="E93" s="77" t="str">
        <f>VLOOKUP(D93,'Startovní listina'!B:J,9,0)</f>
        <v>YCCL</v>
      </c>
      <c r="F93" s="73">
        <f>'Celkové pořadí'!F81</f>
        <v>7</v>
      </c>
      <c r="G93" s="19">
        <f>'Celkové pořadí'!G81</f>
        <v>0</v>
      </c>
      <c r="H93" s="19">
        <f>'Celkové pořadí'!H81</f>
        <v>0</v>
      </c>
      <c r="I93" s="19">
        <f>'Celkové pořadí'!I81</f>
        <v>0</v>
      </c>
      <c r="J93" s="19">
        <f>'Celkové pořadí'!J81</f>
        <v>7</v>
      </c>
      <c r="K93" s="19">
        <f>'Celkové pořadí'!K81</f>
        <v>0</v>
      </c>
      <c r="L93" s="19">
        <f>'Celkové pořadí'!L81</f>
        <v>0</v>
      </c>
      <c r="M93" s="19">
        <f>'Celkové pořadí'!M81</f>
        <v>0</v>
      </c>
      <c r="N93" s="19">
        <f>'Celkové pořadí'!N81</f>
        <v>0</v>
      </c>
      <c r="O93" s="19" t="e">
        <f>'Celkové pořadí'!#REF!</f>
        <v>#REF!</v>
      </c>
      <c r="P93" s="19">
        <f>'Celkové pořadí'!O81</f>
        <v>0</v>
      </c>
      <c r="R93" s="76">
        <f t="shared" si="17"/>
        <v>0</v>
      </c>
      <c r="S93" s="76">
        <f t="shared" si="20"/>
        <v>0</v>
      </c>
      <c r="T93" s="76">
        <f t="shared" si="20"/>
        <v>0</v>
      </c>
      <c r="U93" s="76">
        <f t="shared" si="20"/>
        <v>6</v>
      </c>
      <c r="V93" s="76">
        <f t="shared" si="20"/>
        <v>0</v>
      </c>
      <c r="W93" s="76">
        <f t="shared" si="20"/>
        <v>0</v>
      </c>
      <c r="X93" s="76">
        <f t="shared" si="20"/>
        <v>0</v>
      </c>
      <c r="Y93" s="76">
        <f t="shared" si="20"/>
        <v>0</v>
      </c>
      <c r="Z93" s="76">
        <f t="shared" si="20"/>
        <v>0</v>
      </c>
      <c r="AA93" s="76">
        <f t="shared" si="20"/>
        <v>0</v>
      </c>
      <c r="AC93" s="19">
        <f t="shared" si="19"/>
        <v>1</v>
      </c>
    </row>
    <row r="94" spans="2:29" x14ac:dyDescent="0.2">
      <c r="B94" s="25">
        <v>91</v>
      </c>
      <c r="C94" s="18">
        <f>'Celkové pořadí'!C82</f>
        <v>5</v>
      </c>
      <c r="D94" s="20" t="str">
        <f>'Celkové pořadí'!D82</f>
        <v>SANTANA</v>
      </c>
      <c r="E94" s="77" t="str">
        <f>VLOOKUP(D94,'Startovní listina'!B:J,9,0)</f>
        <v>YCCL</v>
      </c>
      <c r="F94" s="73">
        <f>'Celkové pořadí'!F82</f>
        <v>7</v>
      </c>
      <c r="G94" s="19">
        <f>'Celkové pořadí'!G82</f>
        <v>0</v>
      </c>
      <c r="H94" s="19">
        <f>'Celkové pořadí'!H82</f>
        <v>0</v>
      </c>
      <c r="I94" s="19">
        <f>'Celkové pořadí'!I82</f>
        <v>0</v>
      </c>
      <c r="J94" s="19">
        <f>'Celkové pořadí'!J82</f>
        <v>0</v>
      </c>
      <c r="K94" s="19">
        <f>'Celkové pořadí'!K82</f>
        <v>0</v>
      </c>
      <c r="L94" s="19">
        <f>'Celkové pořadí'!L82</f>
        <v>0</v>
      </c>
      <c r="M94" s="19">
        <f>'Celkové pořadí'!M82</f>
        <v>0</v>
      </c>
      <c r="N94" s="19">
        <f>'Celkové pořadí'!N82</f>
        <v>7</v>
      </c>
      <c r="O94" s="19" t="e">
        <f>'Celkové pořadí'!#REF!</f>
        <v>#REF!</v>
      </c>
      <c r="P94" s="19">
        <f>'Celkové pořadí'!O82</f>
        <v>0</v>
      </c>
      <c r="R94" s="76">
        <f t="shared" si="17"/>
        <v>0</v>
      </c>
      <c r="S94" s="76">
        <f t="shared" si="20"/>
        <v>0</v>
      </c>
      <c r="T94" s="76">
        <f t="shared" si="20"/>
        <v>0</v>
      </c>
      <c r="U94" s="76">
        <f t="shared" si="20"/>
        <v>0</v>
      </c>
      <c r="V94" s="76">
        <f t="shared" si="20"/>
        <v>0</v>
      </c>
      <c r="W94" s="76">
        <f t="shared" si="20"/>
        <v>0</v>
      </c>
      <c r="X94" s="76">
        <f t="shared" si="20"/>
        <v>0</v>
      </c>
      <c r="Y94" s="76">
        <f t="shared" si="20"/>
        <v>0</v>
      </c>
      <c r="Z94" s="76">
        <f t="shared" si="20"/>
        <v>0</v>
      </c>
      <c r="AA94" s="76">
        <f t="shared" si="20"/>
        <v>0</v>
      </c>
      <c r="AC94" s="19">
        <f t="shared" si="19"/>
        <v>0</v>
      </c>
    </row>
    <row r="95" spans="2:29" x14ac:dyDescent="0.2">
      <c r="B95" s="25">
        <v>92</v>
      </c>
      <c r="C95" s="18">
        <f>'Celkové pořadí'!C83</f>
        <v>5</v>
      </c>
      <c r="D95" s="20" t="str">
        <f>'Celkové pořadí'!D83</f>
        <v>CORSARO</v>
      </c>
      <c r="E95" s="77">
        <f>VLOOKUP(D95,'Startovní listina'!B:J,9,0)</f>
        <v>0</v>
      </c>
      <c r="F95" s="73">
        <f>'Celkové pořadí'!F83</f>
        <v>6</v>
      </c>
      <c r="G95" s="19">
        <f>'Celkové pořadí'!G83</f>
        <v>0</v>
      </c>
      <c r="H95" s="19">
        <f>'Celkové pořadí'!H83</f>
        <v>0</v>
      </c>
      <c r="I95" s="19">
        <f>'Celkové pořadí'!I83</f>
        <v>0</v>
      </c>
      <c r="J95" s="19">
        <f>'Celkové pořadí'!J83</f>
        <v>0</v>
      </c>
      <c r="K95" s="19">
        <f>'Celkové pořadí'!K83</f>
        <v>0</v>
      </c>
      <c r="L95" s="19">
        <f>'Celkové pořadí'!L83</f>
        <v>0</v>
      </c>
      <c r="M95" s="19">
        <f>'Celkové pořadí'!M83</f>
        <v>6</v>
      </c>
      <c r="N95" s="19">
        <f>'Celkové pořadí'!N83</f>
        <v>0</v>
      </c>
      <c r="O95" s="19" t="e">
        <f>'Celkové pořadí'!#REF!</f>
        <v>#REF!</v>
      </c>
      <c r="P95" s="19">
        <f>'Celkové pořadí'!O83</f>
        <v>0</v>
      </c>
      <c r="R95" s="76">
        <f t="shared" si="17"/>
        <v>0</v>
      </c>
      <c r="S95" s="76">
        <f t="shared" si="20"/>
        <v>0</v>
      </c>
      <c r="T95" s="76">
        <f t="shared" si="20"/>
        <v>0</v>
      </c>
      <c r="U95" s="76">
        <f t="shared" si="20"/>
        <v>0</v>
      </c>
      <c r="V95" s="76">
        <f t="shared" si="20"/>
        <v>0</v>
      </c>
      <c r="W95" s="76">
        <f t="shared" si="20"/>
        <v>0</v>
      </c>
      <c r="X95" s="76">
        <f t="shared" si="20"/>
        <v>7</v>
      </c>
      <c r="Y95" s="76">
        <f t="shared" si="20"/>
        <v>0</v>
      </c>
      <c r="Z95" s="76">
        <f t="shared" si="20"/>
        <v>0</v>
      </c>
      <c r="AA95" s="76">
        <f t="shared" si="20"/>
        <v>0</v>
      </c>
      <c r="AC95" s="19">
        <f t="shared" si="19"/>
        <v>1</v>
      </c>
    </row>
    <row r="96" spans="2:29" x14ac:dyDescent="0.2">
      <c r="B96" s="25">
        <v>93</v>
      </c>
      <c r="C96" s="18">
        <f>'Celkové pořadí'!C84</f>
        <v>7</v>
      </c>
      <c r="D96" s="20" t="str">
        <f>'Celkové pořadí'!D84</f>
        <v>GLORIA</v>
      </c>
      <c r="E96" s="77" t="str">
        <f>VLOOKUP(D96,'Startovní listina'!B:J,9,0)</f>
        <v>YCCL</v>
      </c>
      <c r="F96" s="73">
        <f>'Celkové pořadí'!F84</f>
        <v>6</v>
      </c>
      <c r="G96" s="19">
        <f>'Celkové pořadí'!G84</f>
        <v>0</v>
      </c>
      <c r="H96" s="19">
        <f>'Celkové pořadí'!H84</f>
        <v>0</v>
      </c>
      <c r="I96" s="19">
        <f>'Celkové pořadí'!I84</f>
        <v>0</v>
      </c>
      <c r="J96" s="19">
        <f>'Celkové pořadí'!J84</f>
        <v>0</v>
      </c>
      <c r="K96" s="19">
        <f>'Celkové pořadí'!K84</f>
        <v>0</v>
      </c>
      <c r="L96" s="19">
        <f>'Celkové pořadí'!L84</f>
        <v>0</v>
      </c>
      <c r="M96" s="19">
        <f>'Celkové pořadí'!M84</f>
        <v>0</v>
      </c>
      <c r="N96" s="19">
        <f>'Celkové pořadí'!N84</f>
        <v>6</v>
      </c>
      <c r="O96" s="19" t="e">
        <f>'Celkové pořadí'!#REF!</f>
        <v>#REF!</v>
      </c>
      <c r="P96" s="19">
        <f>'Celkové pořadí'!O84</f>
        <v>0</v>
      </c>
      <c r="R96" s="76">
        <f t="shared" si="17"/>
        <v>0</v>
      </c>
      <c r="S96" s="76">
        <f t="shared" si="20"/>
        <v>0</v>
      </c>
      <c r="T96" s="76">
        <f t="shared" si="20"/>
        <v>0</v>
      </c>
      <c r="U96" s="76">
        <f t="shared" si="20"/>
        <v>0</v>
      </c>
      <c r="V96" s="76">
        <f t="shared" si="20"/>
        <v>0</v>
      </c>
      <c r="W96" s="76">
        <f t="shared" si="20"/>
        <v>0</v>
      </c>
      <c r="X96" s="76">
        <f t="shared" si="20"/>
        <v>0</v>
      </c>
      <c r="Y96" s="76">
        <f t="shared" si="20"/>
        <v>0</v>
      </c>
      <c r="Z96" s="76">
        <f t="shared" si="20"/>
        <v>0</v>
      </c>
      <c r="AA96" s="76">
        <f t="shared" si="20"/>
        <v>0</v>
      </c>
      <c r="AC96" s="19">
        <f t="shared" si="19"/>
        <v>0</v>
      </c>
    </row>
    <row r="97" spans="2:29" x14ac:dyDescent="0.2">
      <c r="B97" s="25">
        <v>94</v>
      </c>
      <c r="C97" s="18">
        <f>'Celkové pořadí'!C85</f>
        <v>2</v>
      </c>
      <c r="D97" s="20" t="str">
        <f>'Celkové pořadí'!D85</f>
        <v>RS500</v>
      </c>
      <c r="E97" s="77">
        <f>VLOOKUP(D97,'Startovní listina'!B:J,9,0)</f>
        <v>0</v>
      </c>
      <c r="F97" s="73">
        <f>'Celkové pořadí'!F85</f>
        <v>5</v>
      </c>
      <c r="G97" s="19">
        <f>'Celkové pořadí'!G85</f>
        <v>0</v>
      </c>
      <c r="H97" s="19">
        <f>'Celkové pořadí'!H85</f>
        <v>0</v>
      </c>
      <c r="I97" s="19">
        <f>'Celkové pořadí'!I85</f>
        <v>0</v>
      </c>
      <c r="J97" s="19">
        <f>'Celkové pořadí'!J85</f>
        <v>0</v>
      </c>
      <c r="K97" s="19">
        <f>'Celkové pořadí'!K85</f>
        <v>0</v>
      </c>
      <c r="L97" s="19">
        <f>'Celkové pořadí'!L85</f>
        <v>0</v>
      </c>
      <c r="M97" s="19">
        <f>'Celkové pořadí'!M85</f>
        <v>5</v>
      </c>
      <c r="N97" s="19">
        <f>'Celkové pořadí'!N85</f>
        <v>0</v>
      </c>
      <c r="O97" s="19" t="e">
        <f>'Celkové pořadí'!#REF!</f>
        <v>#REF!</v>
      </c>
      <c r="P97" s="19">
        <f>'Celkové pořadí'!O85</f>
        <v>0</v>
      </c>
      <c r="R97" s="76">
        <f t="shared" si="17"/>
        <v>0</v>
      </c>
      <c r="S97" s="76">
        <f t="shared" si="20"/>
        <v>0</v>
      </c>
      <c r="T97" s="76">
        <f t="shared" si="20"/>
        <v>0</v>
      </c>
      <c r="U97" s="76">
        <f t="shared" si="20"/>
        <v>0</v>
      </c>
      <c r="V97" s="76">
        <f t="shared" si="20"/>
        <v>0</v>
      </c>
      <c r="W97" s="76">
        <f t="shared" si="20"/>
        <v>0</v>
      </c>
      <c r="X97" s="76">
        <f t="shared" si="20"/>
        <v>7</v>
      </c>
      <c r="Y97" s="76">
        <f t="shared" si="20"/>
        <v>0</v>
      </c>
      <c r="Z97" s="76">
        <f t="shared" si="20"/>
        <v>0</v>
      </c>
      <c r="AA97" s="76">
        <f t="shared" si="20"/>
        <v>0</v>
      </c>
      <c r="AC97" s="19">
        <f t="shared" si="19"/>
        <v>1</v>
      </c>
    </row>
    <row r="98" spans="2:29" x14ac:dyDescent="0.2">
      <c r="B98" s="25">
        <v>95</v>
      </c>
      <c r="C98" s="18">
        <f>'Celkové pořadí'!C86</f>
        <v>6</v>
      </c>
      <c r="D98" s="20" t="str">
        <f>'Celkové pořadí'!D86</f>
        <v>VIVIANNE</v>
      </c>
      <c r="E98" s="77" t="str">
        <f>VLOOKUP(D98,'Startovní listina'!B:J,9,0)</f>
        <v>YCKP</v>
      </c>
      <c r="F98" s="73">
        <f>'Celkové pořadí'!F86</f>
        <v>5</v>
      </c>
      <c r="G98" s="19">
        <f>'Celkové pořadí'!G86</f>
        <v>0</v>
      </c>
      <c r="H98" s="19">
        <f>'Celkové pořadí'!H86</f>
        <v>0</v>
      </c>
      <c r="I98" s="19">
        <f>'Celkové pořadí'!I86</f>
        <v>0</v>
      </c>
      <c r="J98" s="19">
        <f>'Celkové pořadí'!J86</f>
        <v>0</v>
      </c>
      <c r="K98" s="19">
        <f>'Celkové pořadí'!K86</f>
        <v>0</v>
      </c>
      <c r="L98" s="19">
        <f>'Celkové pořadí'!L86</f>
        <v>5</v>
      </c>
      <c r="M98" s="19">
        <f>'Celkové pořadí'!M86</f>
        <v>0</v>
      </c>
      <c r="N98" s="19">
        <f>'Celkové pořadí'!N86</f>
        <v>0</v>
      </c>
      <c r="O98" s="19" t="e">
        <f>'Celkové pořadí'!#REF!</f>
        <v>#REF!</v>
      </c>
      <c r="P98" s="19">
        <f>'Celkové pořadí'!O86</f>
        <v>0</v>
      </c>
      <c r="R98" s="76">
        <f t="shared" si="17"/>
        <v>0</v>
      </c>
      <c r="S98" s="76">
        <f t="shared" si="20"/>
        <v>0</v>
      </c>
      <c r="T98" s="76">
        <f t="shared" si="20"/>
        <v>0</v>
      </c>
      <c r="U98" s="76">
        <f t="shared" si="20"/>
        <v>0</v>
      </c>
      <c r="V98" s="76">
        <f t="shared" si="20"/>
        <v>0</v>
      </c>
      <c r="W98" s="76">
        <f t="shared" si="20"/>
        <v>5</v>
      </c>
      <c r="X98" s="76">
        <f t="shared" si="20"/>
        <v>0</v>
      </c>
      <c r="Y98" s="76">
        <f t="shared" si="20"/>
        <v>0</v>
      </c>
      <c r="Z98" s="76">
        <f t="shared" si="20"/>
        <v>0</v>
      </c>
      <c r="AA98" s="76">
        <f t="shared" si="20"/>
        <v>0</v>
      </c>
      <c r="AC98" s="19">
        <f t="shared" si="19"/>
        <v>1</v>
      </c>
    </row>
    <row r="99" spans="2:29" x14ac:dyDescent="0.2">
      <c r="B99" s="25">
        <v>96</v>
      </c>
      <c r="C99" s="18">
        <f>'Celkové pořadí'!C87</f>
        <v>5</v>
      </c>
      <c r="D99" s="20" t="str">
        <f>'Celkové pořadí'!D87</f>
        <v>RIVAL</v>
      </c>
      <c r="E99" s="77" t="str">
        <f>VLOOKUP(D99,'Startovní listina'!B:J,9,0)</f>
        <v>-</v>
      </c>
      <c r="F99" s="73">
        <f>'Celkové pořadí'!F87</f>
        <v>5</v>
      </c>
      <c r="G99" s="19">
        <f>'Celkové pořadí'!G87</f>
        <v>0</v>
      </c>
      <c r="H99" s="19">
        <f>'Celkové pořadí'!H87</f>
        <v>0</v>
      </c>
      <c r="I99" s="19">
        <f>'Celkové pořadí'!I87</f>
        <v>0</v>
      </c>
      <c r="J99" s="19">
        <f>'Celkové pořadí'!J87</f>
        <v>0</v>
      </c>
      <c r="K99" s="19">
        <f>'Celkové pořadí'!K87</f>
        <v>0</v>
      </c>
      <c r="L99" s="19">
        <f>'Celkové pořadí'!L87</f>
        <v>0</v>
      </c>
      <c r="M99" s="19">
        <f>'Celkové pořadí'!M87</f>
        <v>0</v>
      </c>
      <c r="N99" s="19">
        <f>'Celkové pořadí'!N87</f>
        <v>5</v>
      </c>
      <c r="O99" s="19" t="e">
        <f>'Celkové pořadí'!#REF!</f>
        <v>#REF!</v>
      </c>
      <c r="P99" s="19">
        <f>'Celkové pořadí'!O87</f>
        <v>0</v>
      </c>
      <c r="R99" s="76">
        <f t="shared" si="17"/>
        <v>0</v>
      </c>
      <c r="S99" s="76">
        <f t="shared" si="20"/>
        <v>0</v>
      </c>
      <c r="T99" s="76">
        <f t="shared" si="20"/>
        <v>0</v>
      </c>
      <c r="U99" s="76">
        <f t="shared" si="20"/>
        <v>0</v>
      </c>
      <c r="V99" s="76">
        <f t="shared" si="20"/>
        <v>0</v>
      </c>
      <c r="W99" s="76">
        <f t="shared" si="20"/>
        <v>0</v>
      </c>
      <c r="X99" s="76">
        <f t="shared" si="20"/>
        <v>0</v>
      </c>
      <c r="Y99" s="76">
        <f t="shared" si="20"/>
        <v>0</v>
      </c>
      <c r="Z99" s="76">
        <f t="shared" si="20"/>
        <v>0</v>
      </c>
      <c r="AA99" s="76">
        <f t="shared" si="20"/>
        <v>0</v>
      </c>
      <c r="AC99" s="19">
        <f t="shared" si="19"/>
        <v>0</v>
      </c>
    </row>
    <row r="100" spans="2:29" x14ac:dyDescent="0.2">
      <c r="B100" s="25">
        <v>97</v>
      </c>
      <c r="C100" s="18">
        <f>'Celkové pořadí'!C88</f>
        <v>5</v>
      </c>
      <c r="D100" s="20" t="str">
        <f>'Celkové pořadí'!D88</f>
        <v>FREDA II</v>
      </c>
      <c r="E100" s="77" t="str">
        <f>VLOOKUP(D100,'Startovní listina'!B:J,9,0)</f>
        <v>YKCP</v>
      </c>
      <c r="F100" s="73">
        <f>'Celkové pořadí'!F88</f>
        <v>4</v>
      </c>
      <c r="G100" s="19">
        <f>'Celkové pořadí'!G88</f>
        <v>3</v>
      </c>
      <c r="H100" s="19">
        <f>'Celkové pořadí'!H88</f>
        <v>0</v>
      </c>
      <c r="I100" s="19">
        <f>'Celkové pořadí'!I88</f>
        <v>0</v>
      </c>
      <c r="J100" s="19">
        <f>'Celkové pořadí'!J88</f>
        <v>1</v>
      </c>
      <c r="K100" s="19">
        <f>'Celkové pořadí'!K88</f>
        <v>0</v>
      </c>
      <c r="L100" s="19">
        <f>'Celkové pořadí'!L88</f>
        <v>0</v>
      </c>
      <c r="M100" s="19">
        <f>'Celkové pořadí'!M88</f>
        <v>0</v>
      </c>
      <c r="N100" s="19">
        <f>'Celkové pořadí'!N88</f>
        <v>0</v>
      </c>
      <c r="O100" s="19" t="e">
        <f>'Celkové pořadí'!#REF!</f>
        <v>#REF!</v>
      </c>
      <c r="P100" s="19">
        <f>'Celkové pořadí'!O88</f>
        <v>0</v>
      </c>
      <c r="R100" s="76">
        <f t="shared" ref="R100:R102" si="21">IFERROR(IF(G100&gt;0,R$2,0)*VLOOKUP($C100,$AG:$AH,2,0),0)</f>
        <v>6</v>
      </c>
      <c r="S100" s="76">
        <f t="shared" ref="S100:S102" si="22">IFERROR(IF(H100&gt;0,S$2,0)*VLOOKUP($C100,$AG:$AH,2,0),0)</f>
        <v>0</v>
      </c>
      <c r="T100" s="76">
        <f t="shared" ref="T100:T102" si="23">IFERROR(IF(I100&gt;0,T$2,0)*VLOOKUP($C100,$AG:$AH,2,0),0)</f>
        <v>0</v>
      </c>
      <c r="U100" s="76">
        <f t="shared" ref="U100:U102" si="24">IFERROR(IF(J100&gt;0,U$2,0)*VLOOKUP($C100,$AG:$AH,2,0),0)</f>
        <v>6</v>
      </c>
      <c r="V100" s="76">
        <f t="shared" ref="V100:V102" si="25">IFERROR(IF(K100&gt;0,V$2,0)*VLOOKUP($C100,$AG:$AH,2,0),0)</f>
        <v>0</v>
      </c>
      <c r="W100" s="76">
        <f t="shared" ref="W100:W102" si="26">IFERROR(IF(L100&gt;0,W$2,0)*VLOOKUP($C100,$AG:$AH,2,0),0)</f>
        <v>0</v>
      </c>
      <c r="X100" s="76">
        <f t="shared" ref="X100:X102" si="27">IFERROR(IF(M100&gt;0,X$2,0)*VLOOKUP($C100,$AG:$AH,2,0),0)</f>
        <v>0</v>
      </c>
      <c r="Y100" s="76">
        <f t="shared" ref="Y100:Y102" si="28">IFERROR(IF(N100&gt;0,Y$2,0)*VLOOKUP($C100,$AG:$AH,2,0),0)</f>
        <v>0</v>
      </c>
      <c r="Z100" s="76">
        <f t="shared" ref="Z100:Z102" si="29">IFERROR(IF(O100&gt;0,Z$2,0)*VLOOKUP($C100,$AG:$AH,2,0),0)</f>
        <v>0</v>
      </c>
      <c r="AA100" s="76">
        <f t="shared" ref="AA100:AA102" si="30">IFERROR(IF(P100&gt;0,AA$2,0)*VLOOKUP($C100,$AG:$AH,2,0),0)</f>
        <v>0</v>
      </c>
      <c r="AC100" s="19">
        <f t="shared" ref="AC100:AC102" si="31">COUNT(G100:M100)-COUNTIF(G100:M100,0)</f>
        <v>2</v>
      </c>
    </row>
    <row r="101" spans="2:29" x14ac:dyDescent="0.2">
      <c r="B101" s="25">
        <v>98</v>
      </c>
      <c r="C101" s="18">
        <f>'Celkové pořadí'!C89</f>
        <v>7</v>
      </c>
      <c r="D101" s="20" t="str">
        <f>'Celkové pořadí'!D89</f>
        <v>ESSET II.</v>
      </c>
      <c r="E101" s="77" t="str">
        <f>VLOOKUP(D101,'Startovní listina'!B:J,9,0)</f>
        <v>STARÁ PLAVBA</v>
      </c>
      <c r="F101" s="73">
        <f>'Celkové pořadí'!F89</f>
        <v>4</v>
      </c>
      <c r="G101" s="19">
        <f>'Celkové pořadí'!G89</f>
        <v>0</v>
      </c>
      <c r="H101" s="19">
        <f>'Celkové pořadí'!H89</f>
        <v>0</v>
      </c>
      <c r="I101" s="19">
        <f>'Celkové pořadí'!I89</f>
        <v>0</v>
      </c>
      <c r="J101" s="19">
        <f>'Celkové pořadí'!J89</f>
        <v>0</v>
      </c>
      <c r="K101" s="19">
        <f>'Celkové pořadí'!K89</f>
        <v>0</v>
      </c>
      <c r="L101" s="19">
        <f>'Celkové pořadí'!L89</f>
        <v>0</v>
      </c>
      <c r="M101" s="19">
        <f>'Celkové pořadí'!M89</f>
        <v>4</v>
      </c>
      <c r="N101" s="19">
        <f>'Celkové pořadí'!N89</f>
        <v>0</v>
      </c>
      <c r="O101" s="19" t="e">
        <f>'Celkové pořadí'!#REF!</f>
        <v>#REF!</v>
      </c>
      <c r="P101" s="19">
        <f>'Celkové pořadí'!O89</f>
        <v>0</v>
      </c>
      <c r="R101" s="76">
        <f t="shared" si="21"/>
        <v>0</v>
      </c>
      <c r="S101" s="76">
        <f t="shared" si="22"/>
        <v>0</v>
      </c>
      <c r="T101" s="76">
        <f t="shared" si="23"/>
        <v>0</v>
      </c>
      <c r="U101" s="76">
        <f t="shared" si="24"/>
        <v>0</v>
      </c>
      <c r="V101" s="76">
        <f t="shared" si="25"/>
        <v>0</v>
      </c>
      <c r="W101" s="76">
        <f t="shared" si="26"/>
        <v>0</v>
      </c>
      <c r="X101" s="76">
        <f t="shared" si="27"/>
        <v>7</v>
      </c>
      <c r="Y101" s="76">
        <f t="shared" si="28"/>
        <v>0</v>
      </c>
      <c r="Z101" s="76">
        <f t="shared" si="29"/>
        <v>0</v>
      </c>
      <c r="AA101" s="76">
        <f t="shared" si="30"/>
        <v>0</v>
      </c>
      <c r="AC101" s="19">
        <f t="shared" si="31"/>
        <v>1</v>
      </c>
    </row>
    <row r="102" spans="2:29" x14ac:dyDescent="0.2">
      <c r="B102" s="25">
        <v>99</v>
      </c>
      <c r="C102" s="18">
        <f>'Celkové pořadí'!C90</f>
        <v>6</v>
      </c>
      <c r="D102" s="20" t="str">
        <f>'Celkové pořadí'!D90</f>
        <v>NORA</v>
      </c>
      <c r="E102" s="77" t="str">
        <f>VLOOKUP(D102,'Startovní listina'!B:J,9,0)</f>
        <v>-</v>
      </c>
      <c r="F102" s="73">
        <f>'Celkové pořadí'!F90</f>
        <v>4</v>
      </c>
      <c r="G102" s="19">
        <f>'Celkové pořadí'!G90</f>
        <v>0</v>
      </c>
      <c r="H102" s="19">
        <f>'Celkové pořadí'!H90</f>
        <v>0</v>
      </c>
      <c r="I102" s="19">
        <f>'Celkové pořadí'!I90</f>
        <v>0</v>
      </c>
      <c r="J102" s="19">
        <f>'Celkové pořadí'!J90</f>
        <v>0</v>
      </c>
      <c r="K102" s="19">
        <f>'Celkové pořadí'!K90</f>
        <v>0</v>
      </c>
      <c r="L102" s="19">
        <f>'Celkové pořadí'!L90</f>
        <v>0</v>
      </c>
      <c r="M102" s="19">
        <f>'Celkové pořadí'!M90</f>
        <v>0</v>
      </c>
      <c r="N102" s="19">
        <f>'Celkové pořadí'!N90</f>
        <v>4</v>
      </c>
      <c r="O102" s="19" t="e">
        <f>'Celkové pořadí'!#REF!</f>
        <v>#REF!</v>
      </c>
      <c r="P102" s="19">
        <f>'Celkové pořadí'!O90</f>
        <v>0</v>
      </c>
      <c r="R102" s="76">
        <f t="shared" si="21"/>
        <v>0</v>
      </c>
      <c r="S102" s="76">
        <f t="shared" si="22"/>
        <v>0</v>
      </c>
      <c r="T102" s="76">
        <f t="shared" si="23"/>
        <v>0</v>
      </c>
      <c r="U102" s="76">
        <f t="shared" si="24"/>
        <v>0</v>
      </c>
      <c r="V102" s="76">
        <f t="shared" si="25"/>
        <v>0</v>
      </c>
      <c r="W102" s="76">
        <f t="shared" si="26"/>
        <v>0</v>
      </c>
      <c r="X102" s="76">
        <f t="shared" si="27"/>
        <v>0</v>
      </c>
      <c r="Y102" s="76">
        <f t="shared" si="28"/>
        <v>0</v>
      </c>
      <c r="Z102" s="76">
        <f t="shared" si="29"/>
        <v>0</v>
      </c>
      <c r="AA102" s="76">
        <f t="shared" si="30"/>
        <v>0</v>
      </c>
      <c r="AC102" s="19">
        <f t="shared" si="31"/>
        <v>0</v>
      </c>
    </row>
    <row r="103" spans="2:29" x14ac:dyDescent="0.2">
      <c r="B103" s="25">
        <v>100</v>
      </c>
      <c r="C103" s="18">
        <f>'Celkové pořadí'!C91</f>
        <v>5</v>
      </c>
      <c r="D103" s="20" t="str">
        <f>'Celkové pořadí'!D91</f>
        <v>EDDY</v>
      </c>
      <c r="E103" s="77">
        <f>VLOOKUP(D103,'Startovní listina'!B:J,9,0)</f>
        <v>0</v>
      </c>
      <c r="F103" s="73">
        <f>'Celkové pořadí'!F91</f>
        <v>3</v>
      </c>
      <c r="G103" s="19">
        <f>'Celkové pořadí'!G91</f>
        <v>0</v>
      </c>
      <c r="H103" s="19">
        <f>'Celkové pořadí'!H91</f>
        <v>0</v>
      </c>
      <c r="I103" s="19">
        <f>'Celkové pořadí'!I91</f>
        <v>0</v>
      </c>
      <c r="J103" s="19">
        <f>'Celkové pořadí'!J91</f>
        <v>0</v>
      </c>
      <c r="K103" s="19">
        <f>'Celkové pořadí'!K91</f>
        <v>0</v>
      </c>
      <c r="L103" s="19">
        <f>'Celkové pořadí'!L91</f>
        <v>0</v>
      </c>
      <c r="M103" s="19">
        <f>'Celkové pořadí'!M91</f>
        <v>3</v>
      </c>
      <c r="N103" s="19">
        <f>'Celkové pořadí'!N91</f>
        <v>0</v>
      </c>
      <c r="O103" s="19" t="e">
        <f>'Celkové pořadí'!#REF!</f>
        <v>#REF!</v>
      </c>
      <c r="P103" s="19">
        <f>'Celkové pořadí'!O91</f>
        <v>0</v>
      </c>
      <c r="R103" s="76">
        <f t="shared" ref="R103" si="32">IFERROR(IF(G103&gt;0,R$2,0)*VLOOKUP($C103,$AG:$AH,2,0),0)</f>
        <v>0</v>
      </c>
      <c r="S103" s="76">
        <f t="shared" ref="S103" si="33">IFERROR(IF(H103&gt;0,S$2,0)*VLOOKUP($C103,$AG:$AH,2,0),0)</f>
        <v>0</v>
      </c>
      <c r="T103" s="76">
        <f t="shared" ref="T103" si="34">IFERROR(IF(I103&gt;0,T$2,0)*VLOOKUP($C103,$AG:$AH,2,0),0)</f>
        <v>0</v>
      </c>
      <c r="U103" s="76">
        <f t="shared" ref="U103" si="35">IFERROR(IF(J103&gt;0,U$2,0)*VLOOKUP($C103,$AG:$AH,2,0),0)</f>
        <v>0</v>
      </c>
      <c r="V103" s="76">
        <f t="shared" ref="V103" si="36">IFERROR(IF(K103&gt;0,V$2,0)*VLOOKUP($C103,$AG:$AH,2,0),0)</f>
        <v>0</v>
      </c>
      <c r="W103" s="76">
        <f t="shared" ref="W103" si="37">IFERROR(IF(L103&gt;0,W$2,0)*VLOOKUP($C103,$AG:$AH,2,0),0)</f>
        <v>0</v>
      </c>
      <c r="X103" s="76">
        <f t="shared" ref="X103" si="38">IFERROR(IF(M103&gt;0,X$2,0)*VLOOKUP($C103,$AG:$AH,2,0),0)</f>
        <v>7</v>
      </c>
      <c r="Y103" s="76">
        <f t="shared" ref="Y103" si="39">IFERROR(IF(N103&gt;0,Y$2,0)*VLOOKUP($C103,$AG:$AH,2,0),0)</f>
        <v>0</v>
      </c>
      <c r="Z103" s="76">
        <f t="shared" ref="Z103" si="40">IFERROR(IF(O103&gt;0,Z$2,0)*VLOOKUP($C103,$AG:$AH,2,0),0)</f>
        <v>0</v>
      </c>
      <c r="AA103" s="76">
        <f t="shared" ref="AA103" si="41">IFERROR(IF(P103&gt;0,AA$2,0)*VLOOKUP($C103,$AG:$AH,2,0),0)</f>
        <v>0</v>
      </c>
      <c r="AC103" s="19">
        <f t="shared" ref="AC103" si="42">COUNT(G103:M103)-COUNTIF(G103:M103,0)</f>
        <v>1</v>
      </c>
    </row>
    <row r="104" spans="2:29" x14ac:dyDescent="0.2">
      <c r="B104" s="25">
        <v>101</v>
      </c>
      <c r="C104" s="18">
        <f>'Celkové pořadí'!C92</f>
        <v>5</v>
      </c>
      <c r="D104" s="20" t="str">
        <f>'Celkové pořadí'!D92</f>
        <v>EVA</v>
      </c>
      <c r="E104" s="77" t="str">
        <f>VLOOKUP(D104,'Startovní listina'!B:J,9,0)</f>
        <v>JKK</v>
      </c>
      <c r="F104" s="73">
        <f>'Celkové pořadí'!F92</f>
        <v>2</v>
      </c>
      <c r="G104" s="19">
        <f>'Celkové pořadí'!G92</f>
        <v>0</v>
      </c>
      <c r="H104" s="19">
        <f>'Celkové pořadí'!H92</f>
        <v>1</v>
      </c>
      <c r="I104" s="19">
        <f>'Celkové pořadí'!I92</f>
        <v>0</v>
      </c>
      <c r="J104" s="19">
        <f>'Celkové pořadí'!J92</f>
        <v>0</v>
      </c>
      <c r="K104" s="19">
        <f>'Celkové pořadí'!K92</f>
        <v>1</v>
      </c>
      <c r="L104" s="19">
        <f>'Celkové pořadí'!L92</f>
        <v>0</v>
      </c>
      <c r="M104" s="19">
        <f>'Celkové pořadí'!M92</f>
        <v>0</v>
      </c>
      <c r="N104" s="19">
        <f>'Celkové pořadí'!N92</f>
        <v>0</v>
      </c>
      <c r="O104" s="19" t="e">
        <f>'Celkové pořadí'!#REF!</f>
        <v>#REF!</v>
      </c>
      <c r="P104" s="19">
        <f>'Celkové pořadí'!O92</f>
        <v>0</v>
      </c>
      <c r="R104" s="76">
        <f t="shared" ref="R104:R106" si="43">IFERROR(IF(G104&gt;0,R$2,0)*VLOOKUP($C104,$AG:$AH,2,0),0)</f>
        <v>0</v>
      </c>
      <c r="S104" s="76">
        <f t="shared" ref="S104:S106" si="44">IFERROR(IF(H104&gt;0,S$2,0)*VLOOKUP($C104,$AG:$AH,2,0),0)</f>
        <v>25</v>
      </c>
      <c r="T104" s="76">
        <f t="shared" ref="T104:T106" si="45">IFERROR(IF(I104&gt;0,T$2,0)*VLOOKUP($C104,$AG:$AH,2,0),0)</f>
        <v>0</v>
      </c>
      <c r="U104" s="76">
        <f t="shared" ref="U104:U106" si="46">IFERROR(IF(J104&gt;0,U$2,0)*VLOOKUP($C104,$AG:$AH,2,0),0)</f>
        <v>0</v>
      </c>
      <c r="V104" s="76">
        <f t="shared" ref="V104:V106" si="47">IFERROR(IF(K104&gt;0,V$2,0)*VLOOKUP($C104,$AG:$AH,2,0),0)</f>
        <v>5</v>
      </c>
      <c r="W104" s="76">
        <f t="shared" ref="W104:W106" si="48">IFERROR(IF(L104&gt;0,W$2,0)*VLOOKUP($C104,$AG:$AH,2,0),0)</f>
        <v>0</v>
      </c>
      <c r="X104" s="76">
        <f t="shared" ref="X104:X106" si="49">IFERROR(IF(M104&gt;0,X$2,0)*VLOOKUP($C104,$AG:$AH,2,0),0)</f>
        <v>0</v>
      </c>
      <c r="Y104" s="76">
        <f t="shared" ref="Y104:Y106" si="50">IFERROR(IF(N104&gt;0,Y$2,0)*VLOOKUP($C104,$AG:$AH,2,0),0)</f>
        <v>0</v>
      </c>
      <c r="Z104" s="76">
        <f t="shared" ref="Z104:Z106" si="51">IFERROR(IF(O104&gt;0,Z$2,0)*VLOOKUP($C104,$AG:$AH,2,0),0)</f>
        <v>0</v>
      </c>
      <c r="AA104" s="76">
        <f t="shared" ref="AA104:AA106" si="52">IFERROR(IF(P104&gt;0,AA$2,0)*VLOOKUP($C104,$AG:$AH,2,0),0)</f>
        <v>0</v>
      </c>
      <c r="AC104" s="19">
        <f t="shared" ref="AC104:AC106" si="53">COUNT(G104:M104)-COUNTIF(G104:M104,0)</f>
        <v>2</v>
      </c>
    </row>
    <row r="105" spans="2:29" x14ac:dyDescent="0.2">
      <c r="B105" s="25">
        <v>102</v>
      </c>
      <c r="C105" s="18">
        <f>'Celkové pořadí'!C93</f>
        <v>5</v>
      </c>
      <c r="D105" s="20" t="str">
        <f>'Celkové pořadí'!D93</f>
        <v>CANNETE</v>
      </c>
      <c r="E105" s="77" t="str">
        <f>VLOOKUP(D105,'Startovní listina'!B:J,9,0)</f>
        <v>YCKP</v>
      </c>
      <c r="F105" s="73">
        <f>'Celkové pořadí'!F93</f>
        <v>2</v>
      </c>
      <c r="G105" s="19">
        <f>'Celkové pořadí'!G93</f>
        <v>0</v>
      </c>
      <c r="H105" s="19">
        <f>'Celkové pořadí'!H93</f>
        <v>0</v>
      </c>
      <c r="I105" s="19">
        <f>'Celkové pořadí'!I93</f>
        <v>0</v>
      </c>
      <c r="J105" s="19">
        <f>'Celkové pořadí'!J93</f>
        <v>2</v>
      </c>
      <c r="K105" s="19">
        <f>'Celkové pořadí'!K93</f>
        <v>0</v>
      </c>
      <c r="L105" s="19">
        <f>'Celkové pořadí'!L93</f>
        <v>0</v>
      </c>
      <c r="M105" s="19">
        <f>'Celkové pořadí'!M93</f>
        <v>0</v>
      </c>
      <c r="N105" s="19">
        <f>'Celkové pořadí'!N93</f>
        <v>0</v>
      </c>
      <c r="O105" s="19" t="e">
        <f>'Celkové pořadí'!#REF!</f>
        <v>#REF!</v>
      </c>
      <c r="P105" s="19">
        <f>'Celkové pořadí'!O93</f>
        <v>0</v>
      </c>
      <c r="R105" s="76">
        <f t="shared" si="43"/>
        <v>0</v>
      </c>
      <c r="S105" s="76">
        <f t="shared" si="44"/>
        <v>0</v>
      </c>
      <c r="T105" s="76">
        <f t="shared" si="45"/>
        <v>0</v>
      </c>
      <c r="U105" s="76">
        <f t="shared" si="46"/>
        <v>6</v>
      </c>
      <c r="V105" s="76">
        <f t="shared" si="47"/>
        <v>0</v>
      </c>
      <c r="W105" s="76">
        <f t="shared" si="48"/>
        <v>0</v>
      </c>
      <c r="X105" s="76">
        <f t="shared" si="49"/>
        <v>0</v>
      </c>
      <c r="Y105" s="76">
        <f t="shared" si="50"/>
        <v>0</v>
      </c>
      <c r="Z105" s="76">
        <f t="shared" si="51"/>
        <v>0</v>
      </c>
      <c r="AA105" s="76">
        <f t="shared" si="52"/>
        <v>0</v>
      </c>
      <c r="AC105" s="19">
        <f t="shared" si="53"/>
        <v>1</v>
      </c>
    </row>
    <row r="106" spans="2:29" x14ac:dyDescent="0.2">
      <c r="B106" s="25">
        <v>103</v>
      </c>
      <c r="C106" s="18">
        <f>'Celkové pořadí'!C94</f>
        <v>5</v>
      </c>
      <c r="D106" s="20" t="str">
        <f>'Celkové pořadí'!D94</f>
        <v>VRABČÁK RENNY</v>
      </c>
      <c r="E106" s="77" t="str">
        <f>VLOOKUP(D106,'Startovní listina'!B:J,9,0)</f>
        <v>YCKP</v>
      </c>
      <c r="F106" s="73">
        <f>'Celkové pořadí'!F94</f>
        <v>2</v>
      </c>
      <c r="G106" s="19">
        <f>'Celkové pořadí'!G94</f>
        <v>2</v>
      </c>
      <c r="H106" s="19">
        <f>'Celkové pořadí'!H94</f>
        <v>0</v>
      </c>
      <c r="I106" s="19">
        <f>'Celkové pořadí'!I94</f>
        <v>0</v>
      </c>
      <c r="J106" s="19">
        <f>'Celkové pořadí'!J94</f>
        <v>0</v>
      </c>
      <c r="K106" s="19">
        <f>'Celkové pořadí'!K94</f>
        <v>0</v>
      </c>
      <c r="L106" s="19">
        <f>'Celkové pořadí'!L94</f>
        <v>0</v>
      </c>
      <c r="M106" s="19">
        <f>'Celkové pořadí'!M94</f>
        <v>0</v>
      </c>
      <c r="N106" s="19">
        <f>'Celkové pořadí'!N94</f>
        <v>0</v>
      </c>
      <c r="O106" s="19" t="e">
        <f>'Celkové pořadí'!#REF!</f>
        <v>#REF!</v>
      </c>
      <c r="P106" s="19">
        <f>'Celkové pořadí'!O94</f>
        <v>0</v>
      </c>
      <c r="R106" s="76">
        <f t="shared" si="43"/>
        <v>6</v>
      </c>
      <c r="S106" s="76">
        <f t="shared" si="44"/>
        <v>0</v>
      </c>
      <c r="T106" s="76">
        <f t="shared" si="45"/>
        <v>0</v>
      </c>
      <c r="U106" s="76">
        <f t="shared" si="46"/>
        <v>0</v>
      </c>
      <c r="V106" s="76">
        <f t="shared" si="47"/>
        <v>0</v>
      </c>
      <c r="W106" s="76">
        <f t="shared" si="48"/>
        <v>0</v>
      </c>
      <c r="X106" s="76">
        <f t="shared" si="49"/>
        <v>0</v>
      </c>
      <c r="Y106" s="76">
        <f t="shared" si="50"/>
        <v>0</v>
      </c>
      <c r="Z106" s="76">
        <f t="shared" si="51"/>
        <v>0</v>
      </c>
      <c r="AA106" s="76">
        <f t="shared" si="52"/>
        <v>0</v>
      </c>
      <c r="AC106" s="19">
        <f t="shared" si="53"/>
        <v>1</v>
      </c>
    </row>
    <row r="107" spans="2:29" x14ac:dyDescent="0.2">
      <c r="B107" s="25">
        <v>104</v>
      </c>
      <c r="C107" s="18"/>
      <c r="D107" s="20"/>
      <c r="E107" s="77"/>
      <c r="F107" s="73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C107" s="19"/>
    </row>
    <row r="108" spans="2:29" x14ac:dyDescent="0.2">
      <c r="B108" s="25">
        <v>105</v>
      </c>
      <c r="C108" s="18"/>
      <c r="D108" s="20"/>
      <c r="E108" s="77"/>
      <c r="F108" s="73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C108" s="19"/>
    </row>
  </sheetData>
  <autoFilter ref="B3:X99" xr:uid="{00000000-0009-0000-0000-000002000000}"/>
  <sortState xmlns:xlrd2="http://schemas.microsoft.com/office/spreadsheetml/2017/richdata2" ref="AG4:AG8">
    <sortCondition ref="AG4"/>
  </sortState>
  <mergeCells count="1">
    <mergeCell ref="R1:X1"/>
  </mergeCells>
  <conditionalFormatting sqref="C4:C108">
    <cfRule type="cellIs" dxfId="112" priority="35" operator="equal">
      <formula>3</formula>
    </cfRule>
    <cfRule type="cellIs" dxfId="111" priority="36" operator="equal">
      <formula>7</formula>
    </cfRule>
    <cfRule type="cellIs" dxfId="110" priority="37" operator="equal">
      <formula>"1S"</formula>
    </cfRule>
    <cfRule type="cellIs" dxfId="109" priority="38" stopIfTrue="1" operator="equal">
      <formula>6</formula>
    </cfRule>
    <cfRule type="cellIs" dxfId="108" priority="39" stopIfTrue="1" operator="equal">
      <formula>5</formula>
    </cfRule>
    <cfRule type="cellIs" dxfId="107" priority="40" stopIfTrue="1" operator="equal">
      <formula>4</formula>
    </cfRule>
    <cfRule type="cellIs" dxfId="106" priority="41" stopIfTrue="1" operator="equal">
      <formula>2</formula>
    </cfRule>
    <cfRule type="cellIs" dxfId="105" priority="42" stopIfTrue="1" operator="equal">
      <formula>1</formula>
    </cfRule>
  </conditionalFormatting>
  <conditionalFormatting sqref="C100:C458">
    <cfRule type="cellIs" dxfId="104" priority="164" operator="equal">
      <formula>"1S"</formula>
    </cfRule>
    <cfRule type="cellIs" dxfId="103" priority="165" stopIfTrue="1" operator="equal">
      <formula>5</formula>
    </cfRule>
    <cfRule type="cellIs" dxfId="102" priority="166" stopIfTrue="1" operator="equal">
      <formula>4</formula>
    </cfRule>
    <cfRule type="cellIs" dxfId="101" priority="167" stopIfTrue="1" operator="equal">
      <formula>3</formula>
    </cfRule>
    <cfRule type="cellIs" dxfId="100" priority="168" stopIfTrue="1" operator="equal">
      <formula>2</formula>
    </cfRule>
    <cfRule type="cellIs" dxfId="99" priority="169" stopIfTrue="1" operator="equal">
      <formula>1</formula>
    </cfRule>
  </conditionalFormatting>
  <conditionalFormatting sqref="C103:C108">
    <cfRule type="cellIs" dxfId="98" priority="22" operator="equal">
      <formula>3</formula>
    </cfRule>
    <cfRule type="cellIs" dxfId="97" priority="23" operator="equal">
      <formula>7</formula>
    </cfRule>
    <cfRule type="cellIs" dxfId="96" priority="24" operator="equal">
      <formula>"1S"</formula>
    </cfRule>
    <cfRule type="cellIs" dxfId="95" priority="25" stopIfTrue="1" operator="equal">
      <formula>6</formula>
    </cfRule>
    <cfRule type="cellIs" dxfId="94" priority="26" stopIfTrue="1" operator="equal">
      <formula>5</formula>
    </cfRule>
    <cfRule type="cellIs" dxfId="93" priority="27" stopIfTrue="1" operator="equal">
      <formula>4</formula>
    </cfRule>
    <cfRule type="cellIs" dxfId="92" priority="28" stopIfTrue="1" operator="equal">
      <formula>2</formula>
    </cfRule>
    <cfRule type="cellIs" dxfId="91" priority="29" stopIfTrue="1" operator="equal">
      <formula>1</formula>
    </cfRule>
  </conditionalFormatting>
  <conditionalFormatting sqref="C104:C108">
    <cfRule type="cellIs" dxfId="90" priority="2" operator="equal">
      <formula>3</formula>
    </cfRule>
    <cfRule type="cellIs" dxfId="89" priority="3" operator="equal">
      <formula>7</formula>
    </cfRule>
    <cfRule type="cellIs" dxfId="88" priority="4" operator="equal">
      <formula>"1S"</formula>
    </cfRule>
    <cfRule type="cellIs" dxfId="87" priority="5" stopIfTrue="1" operator="equal">
      <formula>6</formula>
    </cfRule>
    <cfRule type="cellIs" dxfId="86" priority="6" stopIfTrue="1" operator="equal">
      <formula>5</formula>
    </cfRule>
    <cfRule type="cellIs" dxfId="85" priority="7" stopIfTrue="1" operator="equal">
      <formula>4</formula>
    </cfRule>
    <cfRule type="cellIs" dxfId="84" priority="8" stopIfTrue="1" operator="equal">
      <formula>2</formula>
    </cfRule>
    <cfRule type="cellIs" dxfId="83" priority="9" stopIfTrue="1" operator="equal">
      <formula>1</formula>
    </cfRule>
    <cfRule type="cellIs" dxfId="82" priority="12" operator="equal">
      <formula>3</formula>
    </cfRule>
    <cfRule type="cellIs" dxfId="81" priority="13" operator="equal">
      <formula>7</formula>
    </cfRule>
    <cfRule type="cellIs" dxfId="80" priority="14" operator="equal">
      <formula>"1S"</formula>
    </cfRule>
    <cfRule type="cellIs" dxfId="79" priority="15" stopIfTrue="1" operator="equal">
      <formula>6</formula>
    </cfRule>
    <cfRule type="cellIs" dxfId="78" priority="16" stopIfTrue="1" operator="equal">
      <formula>5</formula>
    </cfRule>
    <cfRule type="cellIs" dxfId="77" priority="17" stopIfTrue="1" operator="equal">
      <formula>4</formula>
    </cfRule>
    <cfRule type="cellIs" dxfId="76" priority="18" stopIfTrue="1" operator="equal">
      <formula>2</formula>
    </cfRule>
    <cfRule type="cellIs" dxfId="75" priority="19" stopIfTrue="1" operator="equal">
      <formula>1</formula>
    </cfRule>
  </conditionalFormatting>
  <conditionalFormatting sqref="G4:P108">
    <cfRule type="cellIs" dxfId="74" priority="10" operator="equal">
      <formula>0</formula>
    </cfRule>
  </conditionalFormatting>
  <conditionalFormatting sqref="R4:AA108">
    <cfRule type="cellIs" dxfId="73" priority="31" operator="equal">
      <formula>0</formula>
    </cfRule>
  </conditionalFormatting>
  <conditionalFormatting sqref="U103:U108">
    <cfRule type="cellIs" dxfId="72" priority="1" operator="equal">
      <formula>0</formula>
    </cfRule>
  </conditionalFormatting>
  <conditionalFormatting sqref="AC4:AC108">
    <cfRule type="cellIs" dxfId="71" priority="75" operator="equal">
      <formula>0</formula>
    </cfRule>
  </conditionalFormatting>
  <pageMargins left="0.78740157499999996" right="0.78740157499999996" top="0.38" bottom="0.55000000000000004" header="0.28999999999999998" footer="0.4921259845"/>
  <pageSetup paperSize="9"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Z25"/>
  <sheetViews>
    <sheetView showGridLines="0" zoomScale="85" zoomScaleNormal="85" workbookViewId="0"/>
  </sheetViews>
  <sheetFormatPr defaultColWidth="8.7109375" defaultRowHeight="12.75" x14ac:dyDescent="0.2"/>
  <cols>
    <col min="1" max="1" width="19.28515625" style="87" bestFit="1" customWidth="1"/>
    <col min="2" max="3" width="9.5703125" style="87" customWidth="1"/>
    <col min="4" max="4" width="8.7109375" style="87"/>
    <col min="5" max="5" width="2.85546875" style="87" customWidth="1"/>
    <col min="6" max="7" width="9" style="87" customWidth="1"/>
    <col min="8" max="8" width="1.140625" style="87" customWidth="1"/>
    <col min="9" max="10" width="9" style="87" customWidth="1"/>
    <col min="11" max="11" width="1.140625" style="87" customWidth="1"/>
    <col min="12" max="13" width="9" style="87" customWidth="1"/>
    <col min="14" max="14" width="1.140625" style="87" customWidth="1"/>
    <col min="15" max="16" width="9" style="87" customWidth="1"/>
    <col min="17" max="17" width="1.140625" style="87" customWidth="1"/>
    <col min="18" max="19" width="9" style="87" customWidth="1"/>
    <col min="20" max="20" width="1.140625" style="87" customWidth="1"/>
    <col min="21" max="22" width="9" style="87" customWidth="1"/>
    <col min="23" max="23" width="1.140625" style="87" customWidth="1"/>
    <col min="24" max="25" width="9" style="87" customWidth="1"/>
    <col min="26" max="26" width="1.140625" style="87" customWidth="1"/>
    <col min="27" max="16384" width="8.7109375" style="87"/>
  </cols>
  <sheetData>
    <row r="3" spans="1:26" x14ac:dyDescent="0.2">
      <c r="A3" s="122"/>
      <c r="B3" s="124" t="s">
        <v>98</v>
      </c>
      <c r="C3" s="122"/>
      <c r="D3" s="91"/>
      <c r="E3" s="88"/>
      <c r="F3" s="88"/>
      <c r="G3" s="88"/>
      <c r="J3" s="88"/>
      <c r="M3" s="88"/>
      <c r="P3" s="88"/>
      <c r="S3" s="88"/>
      <c r="V3" s="88"/>
      <c r="W3" s="105"/>
      <c r="X3" s="105"/>
      <c r="Y3" s="108"/>
      <c r="Z3" s="105"/>
    </row>
    <row r="4" spans="1:26" ht="42" x14ac:dyDescent="0.2">
      <c r="A4" s="124" t="s">
        <v>68</v>
      </c>
      <c r="B4" s="123" t="s">
        <v>97</v>
      </c>
      <c r="C4" s="123" t="s">
        <v>99</v>
      </c>
      <c r="D4" s="89" t="s">
        <v>110</v>
      </c>
      <c r="E4" s="92"/>
      <c r="F4" s="89" t="s">
        <v>100</v>
      </c>
      <c r="G4" s="89" t="s">
        <v>101</v>
      </c>
      <c r="H4" s="96"/>
      <c r="I4" s="89" t="s">
        <v>102</v>
      </c>
      <c r="J4" s="89" t="s">
        <v>101</v>
      </c>
      <c r="K4" s="96"/>
      <c r="L4" s="89" t="s">
        <v>103</v>
      </c>
      <c r="M4" s="89" t="s">
        <v>101</v>
      </c>
      <c r="N4" s="96"/>
      <c r="O4" s="89" t="s">
        <v>104</v>
      </c>
      <c r="P4" s="89" t="s">
        <v>101</v>
      </c>
      <c r="Q4" s="96"/>
      <c r="R4" s="89" t="s">
        <v>105</v>
      </c>
      <c r="S4" s="89" t="s">
        <v>101</v>
      </c>
      <c r="T4" s="96"/>
      <c r="U4" s="89" t="s">
        <v>106</v>
      </c>
      <c r="V4" s="89" t="s">
        <v>101</v>
      </c>
      <c r="W4" s="106"/>
      <c r="X4" s="90" t="s">
        <v>107</v>
      </c>
      <c r="Y4" s="90" t="s">
        <v>101</v>
      </c>
      <c r="Z4" s="106"/>
    </row>
    <row r="5" spans="1:26" x14ac:dyDescent="0.2">
      <c r="A5" s="122" t="s">
        <v>70</v>
      </c>
      <c r="B5" s="122">
        <v>17</v>
      </c>
      <c r="C5" s="122">
        <v>29</v>
      </c>
      <c r="D5" s="121"/>
      <c r="E5" s="88"/>
      <c r="F5" s="94">
        <f>B5/SUM($C$5:$C$11)</f>
        <v>0.12408759124087591</v>
      </c>
      <c r="G5" s="95">
        <f>RANK(F5,$F$5:$F$11)</f>
        <v>1</v>
      </c>
      <c r="H5" s="92"/>
      <c r="I5" s="94">
        <f>B5/SUM($B$5:$B$11)</f>
        <v>0.24285714285714285</v>
      </c>
      <c r="J5" s="95">
        <f>RANK(I5,$I$5:$I$11)</f>
        <v>1</v>
      </c>
      <c r="K5" s="92"/>
      <c r="L5" s="94" t="e">
        <f>B5/D5</f>
        <v>#DIV/0!</v>
      </c>
      <c r="M5" s="95" t="e">
        <f>RANK(L5,$L$5:$L$11)</f>
        <v>#DIV/0!</v>
      </c>
      <c r="N5" s="92"/>
      <c r="O5" s="94">
        <f>C5/SUM($C$5:$C$11)</f>
        <v>0.21167883211678831</v>
      </c>
      <c r="P5" s="95">
        <f>RANK(O5,$O$5:$O$11)</f>
        <v>2</v>
      </c>
      <c r="Q5" s="92"/>
      <c r="R5" s="101">
        <f>ROUND(C5/B5,2)</f>
        <v>1.71</v>
      </c>
      <c r="S5" s="95">
        <f>RANK(R5,$R$5:$R$11)</f>
        <v>5</v>
      </c>
      <c r="T5" s="92"/>
      <c r="U5" s="101" t="e">
        <f>ROUND(C5/D5,2)</f>
        <v>#DIV/0!</v>
      </c>
      <c r="V5" s="95" t="e">
        <f>RANK(U5,$U$5:$U$11)</f>
        <v>#DIV/0!</v>
      </c>
      <c r="W5" s="107"/>
      <c r="X5" s="95" t="e">
        <f>SUM(G5,J5,M5,P5,S5,V5)</f>
        <v>#DIV/0!</v>
      </c>
      <c r="Y5" s="95" t="e">
        <f>_xlfn.RANK.EQ(X5,$X$5:$X$11,1)</f>
        <v>#DIV/0!</v>
      </c>
      <c r="Z5" s="107"/>
    </row>
    <row r="6" spans="1:26" x14ac:dyDescent="0.2">
      <c r="A6" s="122" t="s">
        <v>69</v>
      </c>
      <c r="B6" s="122">
        <v>16</v>
      </c>
      <c r="C6" s="122">
        <v>40</v>
      </c>
      <c r="D6" s="121"/>
      <c r="E6" s="88"/>
      <c r="F6" s="94">
        <f t="shared" ref="F6:F11" si="0">B6/SUM($C$5:$C$11)</f>
        <v>0.11678832116788321</v>
      </c>
      <c r="G6" s="95">
        <f>RANK(F6,$F$5:$F$11)</f>
        <v>2</v>
      </c>
      <c r="H6" s="92"/>
      <c r="I6" s="94">
        <f t="shared" ref="I6:I11" si="1">B6/SUM($B$5:$B$11)</f>
        <v>0.22857142857142856</v>
      </c>
      <c r="J6" s="95">
        <f>RANK(I6,$I$5:$I$11)</f>
        <v>2</v>
      </c>
      <c r="K6" s="92"/>
      <c r="L6" s="94" t="e">
        <f t="shared" ref="L6:L11" si="2">B6/D6</f>
        <v>#DIV/0!</v>
      </c>
      <c r="M6" s="95" t="e">
        <f>RANK(L6,$L$5:$L$11)</f>
        <v>#DIV/0!</v>
      </c>
      <c r="N6" s="92"/>
      <c r="O6" s="94">
        <f t="shared" ref="O6:O11" si="3">C6/SUM($C$5:$C$11)</f>
        <v>0.29197080291970801</v>
      </c>
      <c r="P6" s="95">
        <f>RANK(O6,$O$5:$O$11)</f>
        <v>1</v>
      </c>
      <c r="Q6" s="92"/>
      <c r="R6" s="101">
        <f t="shared" ref="R6:R11" si="4">ROUND(C6/B6,2)</f>
        <v>2.5</v>
      </c>
      <c r="S6" s="95">
        <f t="shared" ref="S6:S11" si="5">RANK(R6,$R$5:$R$11)</f>
        <v>4</v>
      </c>
      <c r="T6" s="92"/>
      <c r="U6" s="101" t="e">
        <f t="shared" ref="U6:U11" si="6">ROUND(C6/D6,2)</f>
        <v>#DIV/0!</v>
      </c>
      <c r="V6" s="95" t="e">
        <f t="shared" ref="V6:V11" si="7">RANK(U6,$U$5:$U$11)</f>
        <v>#DIV/0!</v>
      </c>
      <c r="W6" s="107"/>
      <c r="X6" s="95" t="e">
        <f t="shared" ref="X6:X11" si="8">SUM(G6,J6,M6,P6,S6,V6)</f>
        <v>#DIV/0!</v>
      </c>
      <c r="Y6" s="95" t="e">
        <f t="shared" ref="Y6:Y11" si="9">_xlfn.RANK.EQ(X6,$X$5:$X$11,1)</f>
        <v>#DIV/0!</v>
      </c>
      <c r="Z6" s="107"/>
    </row>
    <row r="7" spans="1:26" x14ac:dyDescent="0.2">
      <c r="A7" s="122" t="s">
        <v>123</v>
      </c>
      <c r="B7" s="122">
        <v>13</v>
      </c>
      <c r="C7" s="122">
        <v>8</v>
      </c>
      <c r="D7" s="121"/>
      <c r="E7" s="88"/>
      <c r="F7" s="94">
        <f t="shared" si="0"/>
        <v>9.4890510948905105E-2</v>
      </c>
      <c r="G7" s="95">
        <f t="shared" ref="G7:G11" si="10">RANK(F7,$F$5:$F$11)</f>
        <v>3</v>
      </c>
      <c r="H7" s="92"/>
      <c r="I7" s="94">
        <f t="shared" si="1"/>
        <v>0.18571428571428572</v>
      </c>
      <c r="J7" s="95">
        <f t="shared" ref="J7:J11" si="11">RANK(I7,$I$5:$I$11)</f>
        <v>3</v>
      </c>
      <c r="K7" s="92"/>
      <c r="L7" s="94" t="e">
        <f t="shared" si="2"/>
        <v>#DIV/0!</v>
      </c>
      <c r="M7" s="95" t="e">
        <f t="shared" ref="M7:M11" si="12">RANK(L7,$L$5:$L$11)</f>
        <v>#DIV/0!</v>
      </c>
      <c r="N7" s="92"/>
      <c r="O7" s="94">
        <f t="shared" si="3"/>
        <v>5.8394160583941604E-2</v>
      </c>
      <c r="P7" s="95">
        <f t="shared" ref="P7:P11" si="13">RANK(O7,$O$5:$O$11)</f>
        <v>6</v>
      </c>
      <c r="Q7" s="92"/>
      <c r="R7" s="101">
        <f t="shared" si="4"/>
        <v>0.62</v>
      </c>
      <c r="S7" s="95">
        <f t="shared" si="5"/>
        <v>7</v>
      </c>
      <c r="T7" s="92"/>
      <c r="U7" s="101" t="e">
        <f t="shared" si="6"/>
        <v>#DIV/0!</v>
      </c>
      <c r="V7" s="95" t="e">
        <f t="shared" si="7"/>
        <v>#DIV/0!</v>
      </c>
      <c r="W7" s="107"/>
      <c r="X7" s="95" t="e">
        <f t="shared" si="8"/>
        <v>#DIV/0!</v>
      </c>
      <c r="Y7" s="95" t="e">
        <f t="shared" si="9"/>
        <v>#DIV/0!</v>
      </c>
      <c r="Z7" s="107"/>
    </row>
    <row r="8" spans="1:26" x14ac:dyDescent="0.2">
      <c r="A8" s="122" t="s">
        <v>72</v>
      </c>
      <c r="B8" s="122">
        <v>13</v>
      </c>
      <c r="C8" s="122">
        <v>20</v>
      </c>
      <c r="D8" s="121"/>
      <c r="E8" s="88"/>
      <c r="F8" s="94">
        <f t="shared" si="0"/>
        <v>9.4890510948905105E-2</v>
      </c>
      <c r="G8" s="95">
        <f t="shared" si="10"/>
        <v>3</v>
      </c>
      <c r="H8" s="92"/>
      <c r="I8" s="94">
        <f t="shared" si="1"/>
        <v>0.18571428571428572</v>
      </c>
      <c r="J8" s="95">
        <f t="shared" si="11"/>
        <v>3</v>
      </c>
      <c r="K8" s="92"/>
      <c r="L8" s="94" t="e">
        <f t="shared" si="2"/>
        <v>#DIV/0!</v>
      </c>
      <c r="M8" s="95" t="e">
        <f t="shared" si="12"/>
        <v>#DIV/0!</v>
      </c>
      <c r="N8" s="92"/>
      <c r="O8" s="94">
        <f t="shared" si="3"/>
        <v>0.145985401459854</v>
      </c>
      <c r="P8" s="95">
        <f t="shared" si="13"/>
        <v>3</v>
      </c>
      <c r="Q8" s="92"/>
      <c r="R8" s="101">
        <f t="shared" si="4"/>
        <v>1.54</v>
      </c>
      <c r="S8" s="95">
        <f t="shared" si="5"/>
        <v>6</v>
      </c>
      <c r="T8" s="92"/>
      <c r="U8" s="101" t="e">
        <f t="shared" si="6"/>
        <v>#DIV/0!</v>
      </c>
      <c r="V8" s="95" t="e">
        <f t="shared" si="7"/>
        <v>#DIV/0!</v>
      </c>
      <c r="W8" s="107"/>
      <c r="X8" s="95" t="e">
        <f t="shared" si="8"/>
        <v>#DIV/0!</v>
      </c>
      <c r="Y8" s="95" t="e">
        <f t="shared" si="9"/>
        <v>#DIV/0!</v>
      </c>
      <c r="Z8" s="107"/>
    </row>
    <row r="9" spans="1:26" x14ac:dyDescent="0.2">
      <c r="A9" s="122" t="s">
        <v>73</v>
      </c>
      <c r="B9" s="122">
        <v>6</v>
      </c>
      <c r="C9" s="122">
        <v>19</v>
      </c>
      <c r="D9" s="121"/>
      <c r="E9" s="88"/>
      <c r="F9" s="94">
        <f t="shared" si="0"/>
        <v>4.3795620437956206E-2</v>
      </c>
      <c r="G9" s="95">
        <f t="shared" si="10"/>
        <v>5</v>
      </c>
      <c r="H9" s="92"/>
      <c r="I9" s="94">
        <f t="shared" si="1"/>
        <v>8.5714285714285715E-2</v>
      </c>
      <c r="J9" s="95">
        <f t="shared" si="11"/>
        <v>5</v>
      </c>
      <c r="K9" s="92"/>
      <c r="L9" s="94" t="e">
        <f t="shared" si="2"/>
        <v>#DIV/0!</v>
      </c>
      <c r="M9" s="95" t="e">
        <f t="shared" si="12"/>
        <v>#DIV/0!</v>
      </c>
      <c r="N9" s="92"/>
      <c r="O9" s="94">
        <f t="shared" si="3"/>
        <v>0.13868613138686131</v>
      </c>
      <c r="P9" s="95">
        <f t="shared" si="13"/>
        <v>4</v>
      </c>
      <c r="Q9" s="92"/>
      <c r="R9" s="101">
        <f t="shared" si="4"/>
        <v>3.17</v>
      </c>
      <c r="S9" s="95">
        <f t="shared" si="5"/>
        <v>3</v>
      </c>
      <c r="T9" s="92"/>
      <c r="U9" s="101" t="e">
        <f t="shared" si="6"/>
        <v>#DIV/0!</v>
      </c>
      <c r="V9" s="95" t="e">
        <f t="shared" si="7"/>
        <v>#DIV/0!</v>
      </c>
      <c r="W9" s="107"/>
      <c r="X9" s="95" t="e">
        <f t="shared" si="8"/>
        <v>#DIV/0!</v>
      </c>
      <c r="Y9" s="95" t="e">
        <f t="shared" si="9"/>
        <v>#DIV/0!</v>
      </c>
      <c r="Z9" s="107"/>
    </row>
    <row r="10" spans="1:26" x14ac:dyDescent="0.2">
      <c r="A10" s="122" t="s">
        <v>71</v>
      </c>
      <c r="B10" s="122">
        <v>3</v>
      </c>
      <c r="C10" s="122">
        <v>13</v>
      </c>
      <c r="D10" s="121"/>
      <c r="E10" s="88"/>
      <c r="F10" s="94">
        <f t="shared" si="0"/>
        <v>2.1897810218978103E-2</v>
      </c>
      <c r="G10" s="95">
        <f t="shared" si="10"/>
        <v>6</v>
      </c>
      <c r="H10" s="92"/>
      <c r="I10" s="94">
        <f t="shared" si="1"/>
        <v>4.2857142857142858E-2</v>
      </c>
      <c r="J10" s="95">
        <f t="shared" si="11"/>
        <v>6</v>
      </c>
      <c r="K10" s="92"/>
      <c r="L10" s="94" t="e">
        <f t="shared" si="2"/>
        <v>#DIV/0!</v>
      </c>
      <c r="M10" s="95" t="e">
        <f t="shared" si="12"/>
        <v>#DIV/0!</v>
      </c>
      <c r="N10" s="92"/>
      <c r="O10" s="94">
        <f t="shared" si="3"/>
        <v>9.4890510948905105E-2</v>
      </c>
      <c r="P10" s="95">
        <f t="shared" si="13"/>
        <v>5</v>
      </c>
      <c r="Q10" s="92"/>
      <c r="R10" s="101">
        <f t="shared" si="4"/>
        <v>4.33</v>
      </c>
      <c r="S10" s="95">
        <f t="shared" si="5"/>
        <v>1</v>
      </c>
      <c r="T10" s="92"/>
      <c r="U10" s="101" t="e">
        <f t="shared" si="6"/>
        <v>#DIV/0!</v>
      </c>
      <c r="V10" s="95" t="e">
        <f t="shared" si="7"/>
        <v>#DIV/0!</v>
      </c>
      <c r="W10" s="107"/>
      <c r="X10" s="95" t="e">
        <f t="shared" si="8"/>
        <v>#DIV/0!</v>
      </c>
      <c r="Y10" s="95" t="e">
        <f t="shared" si="9"/>
        <v>#DIV/0!</v>
      </c>
      <c r="Z10" s="107"/>
    </row>
    <row r="11" spans="1:26" x14ac:dyDescent="0.2">
      <c r="A11" s="122" t="s">
        <v>82</v>
      </c>
      <c r="B11" s="122">
        <v>2</v>
      </c>
      <c r="C11" s="122">
        <v>8</v>
      </c>
      <c r="D11" s="121"/>
      <c r="E11" s="88"/>
      <c r="F11" s="102">
        <f t="shared" si="0"/>
        <v>1.4598540145985401E-2</v>
      </c>
      <c r="G11" s="103">
        <f t="shared" si="10"/>
        <v>7</v>
      </c>
      <c r="H11" s="92"/>
      <c r="I11" s="102">
        <f t="shared" si="1"/>
        <v>2.8571428571428571E-2</v>
      </c>
      <c r="J11" s="103">
        <f t="shared" si="11"/>
        <v>7</v>
      </c>
      <c r="K11" s="92"/>
      <c r="L11" s="102" t="e">
        <f t="shared" si="2"/>
        <v>#DIV/0!</v>
      </c>
      <c r="M11" s="103" t="e">
        <f t="shared" si="12"/>
        <v>#DIV/0!</v>
      </c>
      <c r="N11" s="92"/>
      <c r="O11" s="102">
        <f t="shared" si="3"/>
        <v>5.8394160583941604E-2</v>
      </c>
      <c r="P11" s="103">
        <f t="shared" si="13"/>
        <v>6</v>
      </c>
      <c r="Q11" s="92"/>
      <c r="R11" s="104">
        <f t="shared" si="4"/>
        <v>4</v>
      </c>
      <c r="S11" s="103">
        <f t="shared" si="5"/>
        <v>2</v>
      </c>
      <c r="T11" s="92"/>
      <c r="U11" s="104" t="e">
        <f t="shared" si="6"/>
        <v>#DIV/0!</v>
      </c>
      <c r="V11" s="103" t="e">
        <f t="shared" si="7"/>
        <v>#DIV/0!</v>
      </c>
      <c r="W11" s="107"/>
      <c r="X11" s="103" t="e">
        <f t="shared" si="8"/>
        <v>#DIV/0!</v>
      </c>
      <c r="Y11" s="103" t="e">
        <f t="shared" si="9"/>
        <v>#DIV/0!</v>
      </c>
      <c r="Z11" s="107"/>
    </row>
    <row r="12" spans="1:26" x14ac:dyDescent="0.2">
      <c r="A12" s="122" t="s">
        <v>124</v>
      </c>
      <c r="B12" s="122">
        <v>1</v>
      </c>
      <c r="C12" s="122">
        <v>2</v>
      </c>
      <c r="D12" s="121"/>
      <c r="E12" s="88"/>
      <c r="F12" s="88"/>
      <c r="G12" s="88"/>
      <c r="J12" s="88"/>
      <c r="M12" s="88"/>
      <c r="P12" s="88"/>
      <c r="S12" s="88"/>
      <c r="V12" s="88"/>
      <c r="W12" s="105"/>
      <c r="X12" s="105"/>
      <c r="Y12" s="108"/>
      <c r="Z12" s="105"/>
    </row>
    <row r="13" spans="1:26" x14ac:dyDescent="0.2">
      <c r="A13" s="122" t="s">
        <v>142</v>
      </c>
      <c r="B13" s="122">
        <v>1</v>
      </c>
      <c r="C13" s="122">
        <v>1</v>
      </c>
      <c r="D13" s="121"/>
      <c r="E13" s="88"/>
      <c r="F13" s="88"/>
      <c r="G13" s="88"/>
      <c r="J13" s="88"/>
      <c r="M13" s="88"/>
      <c r="P13" s="88"/>
      <c r="S13" s="88"/>
      <c r="V13" s="88"/>
      <c r="Y13" s="88"/>
    </row>
    <row r="14" spans="1:26" x14ac:dyDescent="0.2">
      <c r="A14" s="122" t="s">
        <v>288</v>
      </c>
      <c r="B14" s="122">
        <v>1</v>
      </c>
      <c r="C14" s="122">
        <v>1</v>
      </c>
      <c r="D14" s="121"/>
      <c r="E14" s="88"/>
      <c r="F14" s="88"/>
      <c r="G14" s="88"/>
      <c r="J14" s="88"/>
      <c r="M14" s="88"/>
      <c r="P14" s="88"/>
      <c r="S14" s="88"/>
      <c r="V14" s="88"/>
      <c r="Y14" s="88"/>
    </row>
    <row r="15" spans="1:26" x14ac:dyDescent="0.2">
      <c r="A15" s="122" t="s">
        <v>134</v>
      </c>
      <c r="B15" s="122">
        <v>1</v>
      </c>
      <c r="C15" s="122">
        <v>1</v>
      </c>
      <c r="D15" s="121"/>
      <c r="E15" s="88"/>
    </row>
    <row r="16" spans="1:26" x14ac:dyDescent="0.2">
      <c r="A16" s="122" t="s">
        <v>75</v>
      </c>
      <c r="B16" s="122">
        <v>1</v>
      </c>
      <c r="C16" s="122">
        <v>1</v>
      </c>
      <c r="D16" s="121"/>
      <c r="E16" s="88"/>
    </row>
    <row r="17" spans="1:5" x14ac:dyDescent="0.2">
      <c r="A17" s="122" t="s">
        <v>76</v>
      </c>
      <c r="B17" s="122">
        <v>1</v>
      </c>
      <c r="C17" s="122">
        <v>1</v>
      </c>
      <c r="D17" s="121"/>
      <c r="E17" s="88"/>
    </row>
    <row r="18" spans="1:5" x14ac:dyDescent="0.2">
      <c r="A18" s="122" t="s">
        <v>74</v>
      </c>
      <c r="B18" s="122">
        <v>1</v>
      </c>
      <c r="C18" s="122">
        <v>1</v>
      </c>
      <c r="D18" s="121"/>
      <c r="E18" s="88"/>
    </row>
    <row r="19" spans="1:5" x14ac:dyDescent="0.2">
      <c r="A19" s="122" t="s">
        <v>295</v>
      </c>
      <c r="B19" s="122">
        <v>77</v>
      </c>
      <c r="C19" s="122">
        <v>145</v>
      </c>
      <c r="D19" s="93">
        <f>SUM(D5:D18)</f>
        <v>0</v>
      </c>
      <c r="E19" s="88"/>
    </row>
    <row r="20" spans="1:5" x14ac:dyDescent="0.2">
      <c r="A20"/>
      <c r="B20"/>
      <c r="C20"/>
      <c r="D20" s="98"/>
      <c r="E20" s="88"/>
    </row>
    <row r="21" spans="1:5" x14ac:dyDescent="0.2">
      <c r="A21"/>
      <c r="B21"/>
      <c r="C21"/>
      <c r="D21" s="98"/>
      <c r="E21" s="88"/>
    </row>
    <row r="22" spans="1:5" x14ac:dyDescent="0.2">
      <c r="A22"/>
      <c r="B22"/>
      <c r="C22"/>
      <c r="D22" s="98"/>
      <c r="E22" s="88"/>
    </row>
    <row r="23" spans="1:5" x14ac:dyDescent="0.2">
      <c r="A23"/>
      <c r="B23"/>
      <c r="C23"/>
    </row>
    <row r="24" spans="1:5" x14ac:dyDescent="0.2">
      <c r="A24"/>
      <c r="B24"/>
      <c r="C24"/>
    </row>
    <row r="25" spans="1:5" x14ac:dyDescent="0.2">
      <c r="A25"/>
      <c r="B25"/>
      <c r="C25"/>
    </row>
  </sheetData>
  <conditionalFormatting sqref="G5:G11 J5:J11 M5:M11 P5:P11 S5:S11 V5:V11 Y5:Y11">
    <cfRule type="cellIs" dxfId="70" priority="64" operator="equal">
      <formula>3</formula>
    </cfRule>
    <cfRule type="cellIs" dxfId="69" priority="65" operator="equal">
      <formula>2</formula>
    </cfRule>
    <cfRule type="cellIs" dxfId="68" priority="66" operator="equal">
      <formula>1</formula>
    </cfRule>
  </conditionalFormatting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108"/>
  <sheetViews>
    <sheetView showGridLines="0" zoomScale="145" zoomScaleNormal="145" zoomScaleSheetLayoutView="130" workbookViewId="0">
      <pane xSplit="6" ySplit="3" topLeftCell="G66" activePane="bottomRight" state="frozen"/>
      <selection pane="topRight"/>
      <selection pane="bottomLeft"/>
      <selection pane="bottomRight" activeCell="B3" sqref="B3"/>
    </sheetView>
  </sheetViews>
  <sheetFormatPr defaultColWidth="8.85546875" defaultRowHeight="12.75" x14ac:dyDescent="0.2"/>
  <cols>
    <col min="1" max="1" width="4.5703125" style="10" customWidth="1"/>
    <col min="2" max="2" width="6.7109375" style="133" customWidth="1"/>
    <col min="3" max="3" width="12.7109375" style="11" customWidth="1"/>
    <col min="4" max="4" width="21.7109375" style="10" customWidth="1"/>
    <col min="5" max="5" width="18.28515625" style="10" customWidth="1"/>
    <col min="6" max="6" width="8.7109375" style="22" customWidth="1"/>
    <col min="7" max="15" width="6.7109375" style="13" customWidth="1"/>
    <col min="16" max="16" width="2" style="10" customWidth="1"/>
    <col min="17" max="17" width="6.7109375" style="13" customWidth="1"/>
    <col min="18" max="16384" width="8.85546875" style="10"/>
  </cols>
  <sheetData>
    <row r="1" spans="2:18" x14ac:dyDescent="0.2">
      <c r="G1" s="12"/>
      <c r="H1" s="12"/>
      <c r="I1" s="12"/>
      <c r="J1" s="12"/>
      <c r="K1" s="12"/>
      <c r="L1" s="12"/>
      <c r="M1" s="12"/>
      <c r="N1" s="12"/>
      <c r="O1" s="12"/>
      <c r="Q1" s="12"/>
    </row>
    <row r="2" spans="2:18" x14ac:dyDescent="0.2">
      <c r="B2" s="134"/>
      <c r="C2" s="16"/>
      <c r="D2" s="17"/>
      <c r="E2" s="17"/>
      <c r="F2" s="23"/>
      <c r="G2" s="28" t="s">
        <v>340</v>
      </c>
      <c r="H2" s="28" t="s">
        <v>339</v>
      </c>
      <c r="I2" s="28" t="s">
        <v>338</v>
      </c>
      <c r="J2" s="28" t="s">
        <v>337</v>
      </c>
      <c r="K2" s="166" t="s">
        <v>341</v>
      </c>
      <c r="L2" s="170" t="s">
        <v>342</v>
      </c>
      <c r="M2" s="168" t="s">
        <v>343</v>
      </c>
      <c r="N2" s="28" t="s">
        <v>344</v>
      </c>
      <c r="O2" s="28" t="s">
        <v>345</v>
      </c>
      <c r="Q2" s="28"/>
    </row>
    <row r="3" spans="2:18" ht="63.95" customHeight="1" x14ac:dyDescent="0.2">
      <c r="B3" s="127" t="s">
        <v>0</v>
      </c>
      <c r="C3" s="128" t="s">
        <v>1</v>
      </c>
      <c r="D3" s="129" t="s">
        <v>3</v>
      </c>
      <c r="E3" s="129" t="s">
        <v>68</v>
      </c>
      <c r="F3" s="130" t="s">
        <v>4</v>
      </c>
      <c r="G3" s="131" t="s">
        <v>221</v>
      </c>
      <c r="H3" s="131" t="s">
        <v>111</v>
      </c>
      <c r="I3" s="131" t="s">
        <v>296</v>
      </c>
      <c r="J3" s="131" t="s">
        <v>66</v>
      </c>
      <c r="K3" s="167" t="s">
        <v>67</v>
      </c>
      <c r="L3" s="171" t="s">
        <v>222</v>
      </c>
      <c r="M3" s="169" t="s">
        <v>9</v>
      </c>
      <c r="N3" s="131" t="s">
        <v>2</v>
      </c>
      <c r="O3" s="131" t="s">
        <v>223</v>
      </c>
      <c r="P3" s="87"/>
      <c r="Q3" s="131" t="s">
        <v>94</v>
      </c>
      <c r="R3" s="87"/>
    </row>
    <row r="4" spans="2:18" x14ac:dyDescent="0.2">
      <c r="B4" s="25">
        <v>1</v>
      </c>
      <c r="C4" s="18">
        <f>VLOOKUP($D4,'Startovní listina'!B:D,3,0)</f>
        <v>1</v>
      </c>
      <c r="D4" s="193" t="s">
        <v>346</v>
      </c>
      <c r="E4" s="77">
        <f>VLOOKUP(D4,'Startovní listina'!B:J,9,0)</f>
        <v>0</v>
      </c>
      <c r="F4" s="73">
        <f>SUM(G4:O4)</f>
        <v>243</v>
      </c>
      <c r="G4" s="174">
        <v>19</v>
      </c>
      <c r="H4" s="174">
        <v>25</v>
      </c>
      <c r="I4" s="174">
        <v>16</v>
      </c>
      <c r="J4" s="174">
        <v>44</v>
      </c>
      <c r="K4" s="174">
        <v>30</v>
      </c>
      <c r="L4" s="174">
        <v>26</v>
      </c>
      <c r="M4" s="174">
        <v>48</v>
      </c>
      <c r="N4" s="174">
        <v>35</v>
      </c>
      <c r="O4" s="174"/>
      <c r="Q4" s="19">
        <f t="shared" ref="Q4:Q28" si="0">COUNT(G4:O4)</f>
        <v>8</v>
      </c>
    </row>
    <row r="5" spans="2:18" x14ac:dyDescent="0.2">
      <c r="B5" s="25">
        <v>2</v>
      </c>
      <c r="C5" s="18">
        <f>VLOOKUP($D5,'Startovní listina'!B:D,3,0)</f>
        <v>1</v>
      </c>
      <c r="D5" s="136" t="s">
        <v>333</v>
      </c>
      <c r="E5" s="77" t="str">
        <f>VLOOKUP(D5,'Startovní listina'!B:J,9,0)</f>
        <v>NAŠE ZÁTOKA</v>
      </c>
      <c r="F5" s="73">
        <f>SUM(G5:O5)</f>
        <v>211</v>
      </c>
      <c r="G5" s="174">
        <v>18</v>
      </c>
      <c r="H5" s="174">
        <v>20</v>
      </c>
      <c r="I5" s="174">
        <v>13</v>
      </c>
      <c r="J5" s="174">
        <v>37</v>
      </c>
      <c r="K5" s="174">
        <v>26</v>
      </c>
      <c r="L5" s="174">
        <v>21</v>
      </c>
      <c r="M5" s="174">
        <v>43</v>
      </c>
      <c r="N5" s="174">
        <v>33</v>
      </c>
      <c r="O5" s="174"/>
      <c r="Q5" s="19">
        <f t="shared" si="0"/>
        <v>8</v>
      </c>
    </row>
    <row r="6" spans="2:18" x14ac:dyDescent="0.2">
      <c r="B6" s="25">
        <v>3</v>
      </c>
      <c r="C6" s="18">
        <f>VLOOKUP($D6,'Startovní listina'!B:D,3,0)</f>
        <v>4</v>
      </c>
      <c r="D6" s="136" t="s">
        <v>18</v>
      </c>
      <c r="E6" s="77" t="str">
        <f>VLOOKUP(D6,'Startovní listina'!B:J,9,0)</f>
        <v>-</v>
      </c>
      <c r="F6" s="73">
        <f>SUM(G6:O6)</f>
        <v>196</v>
      </c>
      <c r="G6" s="174">
        <v>17</v>
      </c>
      <c r="H6" s="174">
        <v>19</v>
      </c>
      <c r="I6" s="174">
        <v>12</v>
      </c>
      <c r="J6" s="174">
        <v>31</v>
      </c>
      <c r="K6" s="174">
        <v>22</v>
      </c>
      <c r="L6" s="174">
        <v>28</v>
      </c>
      <c r="M6" s="174">
        <v>36</v>
      </c>
      <c r="N6" s="174">
        <v>31</v>
      </c>
      <c r="O6" s="174"/>
      <c r="Q6" s="19">
        <f t="shared" si="0"/>
        <v>8</v>
      </c>
    </row>
    <row r="7" spans="2:18" x14ac:dyDescent="0.2">
      <c r="B7" s="25">
        <v>4</v>
      </c>
      <c r="C7" s="18">
        <f>VLOOKUP($D7,'Startovní listina'!B:D,3,0)</f>
        <v>3</v>
      </c>
      <c r="D7" s="136" t="s">
        <v>143</v>
      </c>
      <c r="E7" s="77" t="str">
        <f>VLOOKUP(D7,'Startovní listina'!B:J,9,0)</f>
        <v>ATLANTIDA</v>
      </c>
      <c r="F7" s="73">
        <f>SUM(G7:O7)</f>
        <v>190</v>
      </c>
      <c r="G7" s="174">
        <v>12</v>
      </c>
      <c r="H7" s="174">
        <v>22</v>
      </c>
      <c r="I7" s="174">
        <v>11</v>
      </c>
      <c r="J7" s="174">
        <v>38</v>
      </c>
      <c r="K7" s="174">
        <v>19</v>
      </c>
      <c r="L7" s="174">
        <v>23</v>
      </c>
      <c r="M7" s="174">
        <v>37</v>
      </c>
      <c r="N7" s="174">
        <v>28</v>
      </c>
      <c r="O7" s="174"/>
      <c r="Q7" s="19">
        <f t="shared" si="0"/>
        <v>8</v>
      </c>
    </row>
    <row r="8" spans="2:18" x14ac:dyDescent="0.2">
      <c r="B8" s="25">
        <v>5</v>
      </c>
      <c r="C8" s="18">
        <f>VLOOKUP($D8,'Startovní listina'!B:D,3,0)</f>
        <v>3</v>
      </c>
      <c r="D8" s="143" t="s">
        <v>17</v>
      </c>
      <c r="E8" s="77" t="str">
        <f>VLOOKUP(D8,'Startovní listina'!B:J,9,0)</f>
        <v>YCKP</v>
      </c>
      <c r="F8" s="73">
        <f>SUM(G8:O8)</f>
        <v>185</v>
      </c>
      <c r="G8" s="174"/>
      <c r="H8" s="174">
        <v>24</v>
      </c>
      <c r="I8" s="174">
        <v>15</v>
      </c>
      <c r="J8" s="174">
        <v>42</v>
      </c>
      <c r="K8" s="174"/>
      <c r="L8" s="174">
        <v>25</v>
      </c>
      <c r="M8" s="174">
        <v>45</v>
      </c>
      <c r="N8" s="174">
        <v>34</v>
      </c>
      <c r="O8" s="174"/>
      <c r="Q8" s="19">
        <f t="shared" si="0"/>
        <v>6</v>
      </c>
    </row>
    <row r="9" spans="2:18" x14ac:dyDescent="0.2">
      <c r="B9" s="25">
        <v>6</v>
      </c>
      <c r="C9" s="18">
        <f>VLOOKUP($D9,'Startovní listina'!B:D,3,0)</f>
        <v>3</v>
      </c>
      <c r="D9" s="143" t="s">
        <v>21</v>
      </c>
      <c r="E9" s="77" t="str">
        <f>VLOOKUP(D9,'Startovní listina'!B:J,9,0)</f>
        <v>NAŠE ZÁTOKA</v>
      </c>
      <c r="F9" s="73">
        <f>SUM(G9:O9)</f>
        <v>184</v>
      </c>
      <c r="G9" s="174"/>
      <c r="H9" s="174">
        <v>21</v>
      </c>
      <c r="I9" s="174"/>
      <c r="J9" s="174">
        <v>41</v>
      </c>
      <c r="K9" s="174">
        <v>24</v>
      </c>
      <c r="L9" s="174">
        <v>27</v>
      </c>
      <c r="M9" s="174">
        <v>44</v>
      </c>
      <c r="N9" s="174">
        <v>27</v>
      </c>
      <c r="O9" s="174"/>
      <c r="Q9" s="19">
        <f t="shared" si="0"/>
        <v>6</v>
      </c>
    </row>
    <row r="10" spans="2:18" x14ac:dyDescent="0.2">
      <c r="B10" s="25">
        <v>7</v>
      </c>
      <c r="C10" s="18">
        <f>VLOOKUP($D10,'Startovní listina'!B:D,3,0)</f>
        <v>4</v>
      </c>
      <c r="D10" s="136" t="s">
        <v>35</v>
      </c>
      <c r="E10" s="77" t="str">
        <f>VLOOKUP(D10,'Startovní listina'!B:J,9,0)</f>
        <v>MODRÁ LODĚNICE</v>
      </c>
      <c r="F10" s="73">
        <f>SUM(G10:O10)</f>
        <v>161</v>
      </c>
      <c r="G10" s="174">
        <v>16</v>
      </c>
      <c r="H10" s="174">
        <v>16</v>
      </c>
      <c r="I10" s="174"/>
      <c r="J10" s="174">
        <v>39</v>
      </c>
      <c r="K10" s="174"/>
      <c r="L10" s="174">
        <v>22</v>
      </c>
      <c r="M10" s="174">
        <v>38</v>
      </c>
      <c r="N10" s="174">
        <v>30</v>
      </c>
      <c r="O10" s="174"/>
      <c r="Q10" s="19">
        <f t="shared" si="0"/>
        <v>6</v>
      </c>
    </row>
    <row r="11" spans="2:18" x14ac:dyDescent="0.2">
      <c r="B11" s="25">
        <v>8</v>
      </c>
      <c r="C11" s="18">
        <f>VLOOKUP($D11,'Startovní listina'!B:D,3,0)</f>
        <v>4</v>
      </c>
      <c r="D11" s="136" t="s">
        <v>245</v>
      </c>
      <c r="E11" s="77" t="str">
        <f>VLOOKUP(D11,'Startovní listina'!B:J,9,0)</f>
        <v>JKK</v>
      </c>
      <c r="F11" s="73">
        <f>SUM(G11:O11)</f>
        <v>146</v>
      </c>
      <c r="G11" s="174">
        <v>10</v>
      </c>
      <c r="H11" s="174">
        <v>12</v>
      </c>
      <c r="I11" s="174">
        <v>9</v>
      </c>
      <c r="J11" s="174">
        <v>34</v>
      </c>
      <c r="K11" s="174">
        <v>13</v>
      </c>
      <c r="L11" s="174">
        <v>19</v>
      </c>
      <c r="M11" s="174">
        <v>25</v>
      </c>
      <c r="N11" s="174">
        <v>24</v>
      </c>
      <c r="O11" s="174"/>
      <c r="Q11" s="19">
        <f t="shared" si="0"/>
        <v>8</v>
      </c>
    </row>
    <row r="12" spans="2:18" x14ac:dyDescent="0.2">
      <c r="B12" s="25">
        <v>9</v>
      </c>
      <c r="C12" s="18">
        <f>VLOOKUP($D12,'Startovní listina'!B:D,3,0)</f>
        <v>3</v>
      </c>
      <c r="D12" s="136" t="s">
        <v>299</v>
      </c>
      <c r="E12" s="77" t="str">
        <f>VLOOKUP(D12,'Startovní listina'!B:J,9,0)</f>
        <v>YC NOVÝ KNÍN</v>
      </c>
      <c r="F12" s="73">
        <f>SUM(G12:O12)</f>
        <v>146</v>
      </c>
      <c r="G12" s="174"/>
      <c r="H12" s="174"/>
      <c r="I12" s="174"/>
      <c r="J12" s="174">
        <v>43</v>
      </c>
      <c r="K12" s="174">
        <v>28</v>
      </c>
      <c r="L12" s="174">
        <v>29</v>
      </c>
      <c r="M12" s="174">
        <v>46</v>
      </c>
      <c r="N12" s="174"/>
      <c r="O12" s="174"/>
      <c r="Q12" s="19">
        <f t="shared" si="0"/>
        <v>4</v>
      </c>
    </row>
    <row r="13" spans="2:18" x14ac:dyDescent="0.2">
      <c r="B13" s="25">
        <v>10</v>
      </c>
      <c r="C13" s="18">
        <f>VLOOKUP($D13,'Startovní listina'!B:D,3,0)</f>
        <v>4</v>
      </c>
      <c r="D13" s="143" t="s">
        <v>83</v>
      </c>
      <c r="E13" s="77" t="str">
        <f>VLOOKUP(D13,'Startovní listina'!B:J,9,0)</f>
        <v>JKK</v>
      </c>
      <c r="F13" s="73">
        <f>SUM(G13:O13)</f>
        <v>144</v>
      </c>
      <c r="G13" s="174"/>
      <c r="H13" s="174">
        <v>8</v>
      </c>
      <c r="I13" s="174">
        <v>10</v>
      </c>
      <c r="J13" s="174">
        <v>28</v>
      </c>
      <c r="K13" s="174">
        <v>20</v>
      </c>
      <c r="L13" s="174">
        <v>20</v>
      </c>
      <c r="M13" s="174">
        <v>35</v>
      </c>
      <c r="N13" s="174">
        <v>23</v>
      </c>
      <c r="O13" s="174"/>
      <c r="Q13" s="19">
        <f t="shared" si="0"/>
        <v>7</v>
      </c>
    </row>
    <row r="14" spans="2:18" x14ac:dyDescent="0.2">
      <c r="B14" s="25">
        <v>11</v>
      </c>
      <c r="C14" s="18">
        <f>VLOOKUP($D14,'Startovní listina'!B:D,3,0)</f>
        <v>3</v>
      </c>
      <c r="D14" s="136" t="s">
        <v>239</v>
      </c>
      <c r="E14" s="77" t="str">
        <f>VLOOKUP(D14,'Startovní listina'!B:J,9,0)</f>
        <v>NAŠE ZÁTOKA</v>
      </c>
      <c r="F14" s="73">
        <f>SUM(G14:O14)</f>
        <v>139</v>
      </c>
      <c r="G14" s="174"/>
      <c r="H14" s="174"/>
      <c r="I14" s="174"/>
      <c r="J14" s="174">
        <v>40</v>
      </c>
      <c r="K14" s="174">
        <v>25</v>
      </c>
      <c r="L14" s="174"/>
      <c r="M14" s="174">
        <v>42</v>
      </c>
      <c r="N14" s="174">
        <v>32</v>
      </c>
      <c r="O14" s="174"/>
      <c r="Q14" s="19">
        <f t="shared" si="0"/>
        <v>4</v>
      </c>
    </row>
    <row r="15" spans="2:18" x14ac:dyDescent="0.2">
      <c r="B15" s="25">
        <v>12</v>
      </c>
      <c r="C15" s="18">
        <f>VLOOKUP($D15,'Startovní listina'!B:D,3,0)</f>
        <v>5</v>
      </c>
      <c r="D15" s="136" t="s">
        <v>40</v>
      </c>
      <c r="E15" s="77" t="str">
        <f>VLOOKUP(D15,'Startovní listina'!B:J,9,0)</f>
        <v>JKK</v>
      </c>
      <c r="F15" s="73">
        <f>SUM(G15:O15)</f>
        <v>136</v>
      </c>
      <c r="G15" s="174">
        <v>9</v>
      </c>
      <c r="H15" s="174">
        <v>15</v>
      </c>
      <c r="I15" s="174"/>
      <c r="J15" s="174">
        <v>24</v>
      </c>
      <c r="K15" s="174">
        <v>15</v>
      </c>
      <c r="L15" s="174">
        <v>18</v>
      </c>
      <c r="M15" s="174">
        <v>29</v>
      </c>
      <c r="N15" s="174">
        <v>26</v>
      </c>
      <c r="O15" s="174"/>
      <c r="Q15" s="19">
        <f t="shared" si="0"/>
        <v>7</v>
      </c>
    </row>
    <row r="16" spans="2:18" x14ac:dyDescent="0.2">
      <c r="B16" s="25">
        <v>13</v>
      </c>
      <c r="C16" s="18">
        <f>VLOOKUP($D16,'Startovní listina'!B:D,3,0)</f>
        <v>3</v>
      </c>
      <c r="D16" s="143" t="s">
        <v>351</v>
      </c>
      <c r="E16" s="77" t="str">
        <f>VLOOKUP(D16,'Startovní listina'!B:J,9,0)</f>
        <v>KOBYLNÍKY</v>
      </c>
      <c r="F16" s="73">
        <f>SUM(G16:O16)</f>
        <v>106</v>
      </c>
      <c r="G16" s="174"/>
      <c r="H16" s="174"/>
      <c r="I16" s="174"/>
      <c r="J16" s="174"/>
      <c r="K16" s="174">
        <v>29</v>
      </c>
      <c r="L16" s="174">
        <v>30</v>
      </c>
      <c r="M16" s="174">
        <v>47</v>
      </c>
      <c r="N16" s="174"/>
      <c r="O16" s="174"/>
      <c r="Q16" s="19">
        <f t="shared" si="0"/>
        <v>3</v>
      </c>
    </row>
    <row r="17" spans="2:17" x14ac:dyDescent="0.2">
      <c r="B17" s="25">
        <v>14</v>
      </c>
      <c r="C17" s="18">
        <f>VLOOKUP($D17,'Startovní listina'!B:D,3,0)</f>
        <v>4</v>
      </c>
      <c r="D17" s="136" t="s">
        <v>181</v>
      </c>
      <c r="E17" s="77" t="str">
        <f>VLOOKUP(D17,'Startovní listina'!B:J,9,0)</f>
        <v>JKK</v>
      </c>
      <c r="F17" s="73">
        <f>SUM(G17:O17)</f>
        <v>103</v>
      </c>
      <c r="G17" s="174">
        <v>15</v>
      </c>
      <c r="H17" s="174">
        <v>18</v>
      </c>
      <c r="I17" s="174">
        <v>8</v>
      </c>
      <c r="J17" s="174"/>
      <c r="K17" s="174">
        <v>21</v>
      </c>
      <c r="L17" s="174"/>
      <c r="M17" s="174">
        <v>41</v>
      </c>
      <c r="N17" s="174"/>
      <c r="O17" s="174"/>
      <c r="Q17" s="19">
        <f t="shared" si="0"/>
        <v>5</v>
      </c>
    </row>
    <row r="18" spans="2:17" x14ac:dyDescent="0.2">
      <c r="B18" s="25">
        <v>15</v>
      </c>
      <c r="C18" s="18">
        <f>VLOOKUP($D18,'Startovní listina'!B:D,3,0)</f>
        <v>2</v>
      </c>
      <c r="D18" s="136" t="s">
        <v>126</v>
      </c>
      <c r="E18" s="77" t="str">
        <f>VLOOKUP(D18,'Startovní listina'!B:J,9,0)</f>
        <v>NAŠE ZÁTOKA</v>
      </c>
      <c r="F18" s="73">
        <f>SUM(G18:O18)</f>
        <v>102</v>
      </c>
      <c r="G18" s="174">
        <v>14</v>
      </c>
      <c r="H18" s="174">
        <v>14</v>
      </c>
      <c r="I18" s="174"/>
      <c r="J18" s="174">
        <v>26</v>
      </c>
      <c r="K18" s="174">
        <v>17</v>
      </c>
      <c r="L18" s="174"/>
      <c r="M18" s="174">
        <v>31</v>
      </c>
      <c r="N18" s="174"/>
      <c r="O18" s="174"/>
      <c r="Q18" s="19">
        <f t="shared" si="0"/>
        <v>5</v>
      </c>
    </row>
    <row r="19" spans="2:17" x14ac:dyDescent="0.2">
      <c r="B19" s="25">
        <v>16</v>
      </c>
      <c r="C19" s="18">
        <f>VLOOKUP($D19,'Startovní listina'!B:D,3,0)</f>
        <v>3</v>
      </c>
      <c r="D19" s="143" t="s">
        <v>84</v>
      </c>
      <c r="E19" s="77" t="str">
        <f>VLOOKUP(D19,'Startovní listina'!B:J,9,0)</f>
        <v>ATLANTIDA</v>
      </c>
      <c r="F19" s="73">
        <f>SUM(G19:O19)</f>
        <v>94</v>
      </c>
      <c r="G19" s="174"/>
      <c r="H19" s="174"/>
      <c r="I19" s="174"/>
      <c r="J19" s="174">
        <v>45</v>
      </c>
      <c r="K19" s="174"/>
      <c r="L19" s="174"/>
      <c r="M19" s="174">
        <v>49</v>
      </c>
      <c r="N19" s="174"/>
      <c r="O19" s="174"/>
      <c r="Q19" s="19">
        <f t="shared" si="0"/>
        <v>2</v>
      </c>
    </row>
    <row r="20" spans="2:17" x14ac:dyDescent="0.2">
      <c r="B20" s="25">
        <v>17</v>
      </c>
      <c r="C20" s="18">
        <f>VLOOKUP($D20,'Startovní listina'!B:D,3,0)</f>
        <v>5</v>
      </c>
      <c r="D20" s="136" t="s">
        <v>309</v>
      </c>
      <c r="E20" s="77">
        <f>VLOOKUP(D20,'Startovní listina'!B:J,9,0)</f>
        <v>0</v>
      </c>
      <c r="F20" s="73">
        <f>SUM(G20:O20)</f>
        <v>89</v>
      </c>
      <c r="G20" s="174">
        <v>5</v>
      </c>
      <c r="H20" s="174">
        <v>9</v>
      </c>
      <c r="I20" s="174">
        <v>7</v>
      </c>
      <c r="J20" s="174">
        <v>23</v>
      </c>
      <c r="K20" s="174">
        <v>8</v>
      </c>
      <c r="L20" s="174">
        <v>12</v>
      </c>
      <c r="M20" s="174">
        <v>12</v>
      </c>
      <c r="N20" s="174">
        <v>13</v>
      </c>
      <c r="O20" s="174"/>
      <c r="Q20" s="19">
        <f t="shared" si="0"/>
        <v>8</v>
      </c>
    </row>
    <row r="21" spans="2:17" x14ac:dyDescent="0.2">
      <c r="B21" s="25">
        <v>18</v>
      </c>
      <c r="C21" s="18">
        <f>VLOOKUP($D21,'Startovní listina'!B:D,3,0)</f>
        <v>4</v>
      </c>
      <c r="D21" s="136" t="s">
        <v>183</v>
      </c>
      <c r="E21" s="77" t="str">
        <f>VLOOKUP(D21,'Startovní listina'!B:J,9,0)</f>
        <v>-</v>
      </c>
      <c r="F21" s="73">
        <f>SUM(G21:O21)</f>
        <v>88</v>
      </c>
      <c r="G21" s="174"/>
      <c r="H21" s="174"/>
      <c r="I21" s="174"/>
      <c r="J21" s="174">
        <v>21</v>
      </c>
      <c r="K21" s="174">
        <v>18</v>
      </c>
      <c r="L21" s="174">
        <v>15</v>
      </c>
      <c r="M21" s="174">
        <v>34</v>
      </c>
      <c r="N21" s="174"/>
      <c r="O21" s="174"/>
      <c r="Q21" s="19">
        <f t="shared" si="0"/>
        <v>4</v>
      </c>
    </row>
    <row r="22" spans="2:17" x14ac:dyDescent="0.2">
      <c r="B22" s="25">
        <v>19</v>
      </c>
      <c r="C22" s="18">
        <f>VLOOKUP($D22,'Startovní listina'!B:D,3,0)</f>
        <v>3</v>
      </c>
      <c r="D22" s="20" t="s">
        <v>28</v>
      </c>
      <c r="E22" s="77" t="str">
        <f>VLOOKUP(D22,'Startovní listina'!B:J,9,0)</f>
        <v>KOBYLNÍKY</v>
      </c>
      <c r="F22" s="73">
        <f>SUM(G22:O22)</f>
        <v>84</v>
      </c>
      <c r="G22" s="174"/>
      <c r="H22" s="174"/>
      <c r="I22" s="174"/>
      <c r="J22" s="174">
        <v>33</v>
      </c>
      <c r="K22" s="174">
        <v>27</v>
      </c>
      <c r="L22" s="174">
        <v>24</v>
      </c>
      <c r="M22" s="174"/>
      <c r="N22" s="174"/>
      <c r="O22" s="174"/>
      <c r="Q22" s="19">
        <f t="shared" si="0"/>
        <v>3</v>
      </c>
    </row>
    <row r="23" spans="2:17" x14ac:dyDescent="0.2">
      <c r="B23" s="25">
        <v>20</v>
      </c>
      <c r="C23" s="18">
        <f>VLOOKUP($D23,'Startovní listina'!B:D,3,0)</f>
        <v>6</v>
      </c>
      <c r="D23" s="183" t="s">
        <v>254</v>
      </c>
      <c r="E23" s="77" t="str">
        <f>VLOOKUP(D23,'Startovní listina'!B:J,9,0)</f>
        <v>ČECHIE</v>
      </c>
      <c r="F23" s="73">
        <f>SUM(G23:O23)</f>
        <v>79</v>
      </c>
      <c r="G23" s="174">
        <v>4</v>
      </c>
      <c r="H23" s="174">
        <v>13</v>
      </c>
      <c r="I23" s="174">
        <v>3</v>
      </c>
      <c r="J23" s="174">
        <v>17</v>
      </c>
      <c r="K23" s="174"/>
      <c r="L23" s="174">
        <v>6</v>
      </c>
      <c r="M23" s="174">
        <v>18</v>
      </c>
      <c r="N23" s="174">
        <v>18</v>
      </c>
      <c r="O23" s="174"/>
      <c r="Q23" s="19">
        <f t="shared" si="0"/>
        <v>7</v>
      </c>
    </row>
    <row r="24" spans="2:17" x14ac:dyDescent="0.2">
      <c r="B24" s="25">
        <v>21</v>
      </c>
      <c r="C24" s="18">
        <f>VLOOKUP($D24,'Startovní listina'!B:D,3,0)</f>
        <v>5</v>
      </c>
      <c r="D24" s="20" t="s">
        <v>152</v>
      </c>
      <c r="E24" s="77" t="str">
        <f>VLOOKUP(D24,'Startovní listina'!B:J,9,0)</f>
        <v>YCCL</v>
      </c>
      <c r="F24" s="73">
        <f>SUM(G24:O24)</f>
        <v>78</v>
      </c>
      <c r="G24" s="174"/>
      <c r="H24" s="174"/>
      <c r="I24" s="174"/>
      <c r="J24" s="174">
        <v>25</v>
      </c>
      <c r="K24" s="174"/>
      <c r="L24" s="174"/>
      <c r="M24" s="174">
        <v>28</v>
      </c>
      <c r="N24" s="174">
        <v>25</v>
      </c>
      <c r="O24" s="174"/>
      <c r="Q24" s="19">
        <f t="shared" si="0"/>
        <v>3</v>
      </c>
    </row>
    <row r="25" spans="2:17" x14ac:dyDescent="0.2">
      <c r="B25" s="25">
        <v>22</v>
      </c>
      <c r="C25" s="18">
        <f>VLOOKUP($D25,'Startovní listina'!B:D,3,0)</f>
        <v>2</v>
      </c>
      <c r="D25" s="20" t="s">
        <v>273</v>
      </c>
      <c r="E25" s="77" t="str">
        <f>VLOOKUP(D25,'Startovní listina'!B:J,9,0)</f>
        <v>ČYK</v>
      </c>
      <c r="F25" s="73">
        <f>SUM(G25:O25)</f>
        <v>77</v>
      </c>
      <c r="G25" s="174"/>
      <c r="H25" s="174">
        <v>23</v>
      </c>
      <c r="I25" s="174">
        <v>14</v>
      </c>
      <c r="J25" s="174"/>
      <c r="K25" s="174"/>
      <c r="L25" s="174"/>
      <c r="M25" s="174">
        <v>40</v>
      </c>
      <c r="N25" s="174"/>
      <c r="O25" s="174"/>
      <c r="Q25" s="19">
        <f t="shared" si="0"/>
        <v>3</v>
      </c>
    </row>
    <row r="26" spans="2:17" x14ac:dyDescent="0.2">
      <c r="B26" s="25">
        <v>23</v>
      </c>
      <c r="C26" s="18">
        <f>VLOOKUP($D26,'Startovní listina'!B:D,3,0)</f>
        <v>6</v>
      </c>
      <c r="D26" s="20" t="s">
        <v>60</v>
      </c>
      <c r="E26" s="77" t="str">
        <f>VLOOKUP(D26,'Startovní listina'!B:J,9,0)</f>
        <v>YCKP</v>
      </c>
      <c r="F26" s="73">
        <f>SUM(G26:O26)</f>
        <v>67</v>
      </c>
      <c r="G26" s="174"/>
      <c r="H26" s="174">
        <v>4</v>
      </c>
      <c r="I26" s="174"/>
      <c r="J26" s="174">
        <v>22</v>
      </c>
      <c r="K26" s="174">
        <v>10</v>
      </c>
      <c r="L26" s="174">
        <v>14</v>
      </c>
      <c r="M26" s="174">
        <v>17</v>
      </c>
      <c r="N26" s="174"/>
      <c r="O26" s="174"/>
      <c r="Q26" s="19">
        <f t="shared" si="0"/>
        <v>5</v>
      </c>
    </row>
    <row r="27" spans="2:17" ht="16.5" customHeight="1" x14ac:dyDescent="0.2">
      <c r="B27" s="25">
        <v>24</v>
      </c>
      <c r="C27" s="18">
        <f>VLOOKUP($D27,'Startovní listina'!B:D,3,0)</f>
        <v>5</v>
      </c>
      <c r="D27" s="183" t="s">
        <v>269</v>
      </c>
      <c r="E27" s="77" t="str">
        <f>VLOOKUP(D27,'Startovní listina'!B:J,9,0)</f>
        <v>-</v>
      </c>
      <c r="F27" s="73">
        <f>SUM(G27:O27)</f>
        <v>61</v>
      </c>
      <c r="G27" s="174">
        <v>7</v>
      </c>
      <c r="H27" s="174">
        <v>5</v>
      </c>
      <c r="I27" s="174"/>
      <c r="J27" s="174">
        <v>30</v>
      </c>
      <c r="K27" s="174"/>
      <c r="L27" s="174"/>
      <c r="M27" s="174"/>
      <c r="N27" s="174">
        <v>19</v>
      </c>
      <c r="O27" s="174"/>
      <c r="Q27" s="19">
        <f t="shared" si="0"/>
        <v>4</v>
      </c>
    </row>
    <row r="28" spans="2:17" x14ac:dyDescent="0.2">
      <c r="B28" s="25">
        <v>25</v>
      </c>
      <c r="C28" s="18">
        <f>VLOOKUP($D28,'Startovní listina'!B:D,3,0)</f>
        <v>4</v>
      </c>
      <c r="D28" s="20" t="s">
        <v>300</v>
      </c>
      <c r="E28" s="77" t="str">
        <f>VLOOKUP(D28,'Startovní listina'!B:J,9,0)</f>
        <v>JKK</v>
      </c>
      <c r="F28" s="73">
        <f>SUM(G28:O28)</f>
        <v>59</v>
      </c>
      <c r="G28" s="174"/>
      <c r="H28" s="174">
        <v>10</v>
      </c>
      <c r="I28" s="174">
        <v>5</v>
      </c>
      <c r="J28" s="174"/>
      <c r="K28" s="174">
        <v>14</v>
      </c>
      <c r="L28" s="174">
        <v>10</v>
      </c>
      <c r="M28" s="174">
        <v>20</v>
      </c>
      <c r="N28" s="174"/>
      <c r="O28" s="174"/>
      <c r="Q28" s="19">
        <f t="shared" si="0"/>
        <v>5</v>
      </c>
    </row>
    <row r="29" spans="2:17" x14ac:dyDescent="0.2">
      <c r="B29" s="25">
        <v>26</v>
      </c>
      <c r="C29" s="18">
        <f>VLOOKUP($D29,'Startovní listina'!B:D,3,0)</f>
        <v>4</v>
      </c>
      <c r="D29" s="183" t="s">
        <v>305</v>
      </c>
      <c r="E29" s="77" t="str">
        <f>VLOOKUP(D29,'Startovní listina'!B:J,9,0)</f>
        <v>YCKP</v>
      </c>
      <c r="F29" s="73">
        <f>SUM(G29:O29)</f>
        <v>57</v>
      </c>
      <c r="G29" s="174">
        <v>11</v>
      </c>
      <c r="H29" s="174"/>
      <c r="I29" s="174"/>
      <c r="J29" s="174">
        <v>29</v>
      </c>
      <c r="K29" s="174"/>
      <c r="L29" s="174">
        <v>17</v>
      </c>
      <c r="M29" s="174"/>
      <c r="N29" s="174"/>
      <c r="O29" s="174"/>
      <c r="Q29" s="19">
        <f t="shared" ref="Q29:Q59" si="1">COUNT(G29:O29)</f>
        <v>3</v>
      </c>
    </row>
    <row r="30" spans="2:17" x14ac:dyDescent="0.2">
      <c r="B30" s="25">
        <v>27</v>
      </c>
      <c r="C30" s="18">
        <f>VLOOKUP($D30,'Startovní listina'!B:D,3,0)</f>
        <v>7</v>
      </c>
      <c r="D30" s="183" t="s">
        <v>57</v>
      </c>
      <c r="E30" s="77" t="str">
        <f>VLOOKUP(D30,'Startovní listina'!B:J,9,0)</f>
        <v>MODRÁ LODĚNICE</v>
      </c>
      <c r="F30" s="73">
        <f>SUM(G30:O30)</f>
        <v>53</v>
      </c>
      <c r="G30" s="174">
        <v>13</v>
      </c>
      <c r="H30" s="174"/>
      <c r="I30" s="174"/>
      <c r="J30" s="174"/>
      <c r="K30" s="174"/>
      <c r="L30" s="174">
        <v>13</v>
      </c>
      <c r="M30" s="174">
        <v>27</v>
      </c>
      <c r="N30" s="174"/>
      <c r="O30" s="174"/>
      <c r="Q30" s="19">
        <f t="shared" si="1"/>
        <v>3</v>
      </c>
    </row>
    <row r="31" spans="2:17" x14ac:dyDescent="0.2">
      <c r="B31" s="25">
        <v>28</v>
      </c>
      <c r="C31" s="18">
        <f>VLOOKUP($D31,'Startovní listina'!B:D,3,0)</f>
        <v>5</v>
      </c>
      <c r="D31" s="20" t="s">
        <v>59</v>
      </c>
      <c r="E31" s="77" t="str">
        <f>VLOOKUP(D31,'Startovní listina'!B:J,9,0)</f>
        <v>JKK</v>
      </c>
      <c r="F31" s="73">
        <f>SUM(G31:O31)</f>
        <v>52</v>
      </c>
      <c r="G31" s="174"/>
      <c r="H31" s="174"/>
      <c r="I31" s="174"/>
      <c r="J31" s="174">
        <v>14</v>
      </c>
      <c r="K31" s="174">
        <v>6</v>
      </c>
      <c r="L31" s="174">
        <v>11</v>
      </c>
      <c r="M31" s="174">
        <v>11</v>
      </c>
      <c r="N31" s="174">
        <v>10</v>
      </c>
      <c r="O31" s="174"/>
      <c r="Q31" s="19">
        <f t="shared" si="1"/>
        <v>5</v>
      </c>
    </row>
    <row r="32" spans="2:17" x14ac:dyDescent="0.2">
      <c r="B32" s="25">
        <v>29</v>
      </c>
      <c r="C32" s="18">
        <f>VLOOKUP($D32,'Startovní listina'!B:D,3,0)</f>
        <v>7</v>
      </c>
      <c r="D32" s="20" t="s">
        <v>56</v>
      </c>
      <c r="E32" s="77" t="str">
        <f>VLOOKUP(D32,'Startovní listina'!B:J,9,0)</f>
        <v>MODRÁ LODĚNICE</v>
      </c>
      <c r="F32" s="73">
        <f>SUM(G32:O32)</f>
        <v>48</v>
      </c>
      <c r="G32" s="174"/>
      <c r="H32" s="174"/>
      <c r="I32" s="174"/>
      <c r="J32" s="174">
        <v>27</v>
      </c>
      <c r="K32" s="174"/>
      <c r="L32" s="174"/>
      <c r="M32" s="174"/>
      <c r="N32" s="174">
        <v>21</v>
      </c>
      <c r="O32" s="174"/>
      <c r="Q32" s="19">
        <f t="shared" si="1"/>
        <v>2</v>
      </c>
    </row>
    <row r="33" spans="2:17" x14ac:dyDescent="0.2">
      <c r="B33" s="25">
        <v>30</v>
      </c>
      <c r="C33" s="18">
        <f>VLOOKUP($D33,'Startovní listina'!B:D,3,0)</f>
        <v>7</v>
      </c>
      <c r="D33" s="183" t="s">
        <v>312</v>
      </c>
      <c r="E33" s="77" t="str">
        <f>VLOOKUP(D33,'Startovní listina'!B:J,9,0)</f>
        <v>ČECHIE</v>
      </c>
      <c r="F33" s="73">
        <f>SUM(G33:O33)</f>
        <v>47</v>
      </c>
      <c r="G33" s="174">
        <v>6</v>
      </c>
      <c r="H33" s="174">
        <v>6</v>
      </c>
      <c r="I33" s="174"/>
      <c r="J33" s="174">
        <v>5</v>
      </c>
      <c r="K33" s="174">
        <v>5</v>
      </c>
      <c r="L33" s="174">
        <v>4</v>
      </c>
      <c r="M33" s="174">
        <v>9</v>
      </c>
      <c r="N33" s="174">
        <v>12</v>
      </c>
      <c r="O33" s="174"/>
      <c r="Q33" s="19">
        <f t="shared" si="1"/>
        <v>7</v>
      </c>
    </row>
    <row r="34" spans="2:17" x14ac:dyDescent="0.2">
      <c r="B34" s="25">
        <v>31</v>
      </c>
      <c r="C34" s="18">
        <f>VLOOKUP($D34,'Startovní listina'!B:D,3,0)</f>
        <v>4</v>
      </c>
      <c r="D34" s="20" t="s">
        <v>290</v>
      </c>
      <c r="E34" s="77" t="str">
        <f>VLOOKUP(D34,'Startovní listina'!B:J,9,0)</f>
        <v>JKK</v>
      </c>
      <c r="F34" s="73">
        <f>SUM(G34:O34)</f>
        <v>40</v>
      </c>
      <c r="G34" s="174"/>
      <c r="H34" s="174">
        <v>17</v>
      </c>
      <c r="I34" s="174"/>
      <c r="J34" s="174"/>
      <c r="K34" s="174">
        <v>23</v>
      </c>
      <c r="L34" s="174"/>
      <c r="M34" s="174"/>
      <c r="N34" s="174"/>
      <c r="O34" s="174"/>
      <c r="Q34" s="19">
        <f t="shared" si="1"/>
        <v>2</v>
      </c>
    </row>
    <row r="35" spans="2:17" x14ac:dyDescent="0.2">
      <c r="B35" s="25">
        <v>32</v>
      </c>
      <c r="C35" s="18">
        <f>VLOOKUP($D35,'Startovní listina'!B:D,3,0)</f>
        <v>2</v>
      </c>
      <c r="D35" s="20" t="s">
        <v>357</v>
      </c>
      <c r="E35" s="77">
        <f>VLOOKUP(D35,'Startovní listina'!B:J,9,0)</f>
        <v>0</v>
      </c>
      <c r="F35" s="73">
        <f>SUM(G35:O35)</f>
        <v>39</v>
      </c>
      <c r="G35" s="174"/>
      <c r="H35" s="174"/>
      <c r="I35" s="174"/>
      <c r="J35" s="174"/>
      <c r="K35" s="174"/>
      <c r="L35" s="174"/>
      <c r="M35" s="174">
        <v>39</v>
      </c>
      <c r="N35" s="174"/>
      <c r="O35" s="174"/>
      <c r="Q35" s="19">
        <f t="shared" si="1"/>
        <v>1</v>
      </c>
    </row>
    <row r="36" spans="2:17" x14ac:dyDescent="0.2">
      <c r="B36" s="25">
        <v>33</v>
      </c>
      <c r="C36" s="18">
        <f>VLOOKUP($D36,'Startovní listina'!B:D,3,0)</f>
        <v>7</v>
      </c>
      <c r="D36" s="20" t="s">
        <v>354</v>
      </c>
      <c r="E36" s="77" t="str">
        <f>VLOOKUP(D36,'Startovní listina'!B:J,9,0)</f>
        <v>MODRÁ LODĚNICE</v>
      </c>
      <c r="F36" s="73">
        <f>SUM(G36:O36)</f>
        <v>36</v>
      </c>
      <c r="G36" s="174"/>
      <c r="H36" s="174"/>
      <c r="I36" s="174"/>
      <c r="J36" s="174"/>
      <c r="K36" s="174"/>
      <c r="L36" s="174">
        <v>16</v>
      </c>
      <c r="M36" s="174"/>
      <c r="N36" s="174">
        <v>20</v>
      </c>
      <c r="O36" s="174"/>
      <c r="Q36" s="19">
        <f t="shared" si="1"/>
        <v>2</v>
      </c>
    </row>
    <row r="37" spans="2:17" x14ac:dyDescent="0.2">
      <c r="B37" s="25">
        <v>34</v>
      </c>
      <c r="C37" s="18">
        <f>VLOOKUP($D37,'Startovní listina'!B:D,3,0)</f>
        <v>4</v>
      </c>
      <c r="D37" s="20" t="s">
        <v>148</v>
      </c>
      <c r="E37" s="77" t="str">
        <f>VLOOKUP(D37,'Startovní listina'!B:J,9,0)</f>
        <v>ROVÍNEK</v>
      </c>
      <c r="F37" s="73">
        <f>SUM(G37:O37)</f>
        <v>36</v>
      </c>
      <c r="G37" s="174"/>
      <c r="H37" s="174"/>
      <c r="I37" s="174"/>
      <c r="J37" s="174">
        <v>36</v>
      </c>
      <c r="K37" s="174"/>
      <c r="L37" s="174"/>
      <c r="M37" s="174"/>
      <c r="N37" s="174"/>
      <c r="O37" s="174"/>
      <c r="Q37" s="19">
        <f t="shared" si="1"/>
        <v>1</v>
      </c>
    </row>
    <row r="38" spans="2:17" x14ac:dyDescent="0.2">
      <c r="B38" s="25">
        <v>35</v>
      </c>
      <c r="C38" s="18">
        <f>VLOOKUP($D38,'Startovní listina'!B:D,3,0)</f>
        <v>4</v>
      </c>
      <c r="D38" s="143" t="s">
        <v>85</v>
      </c>
      <c r="E38" s="77" t="str">
        <f>VLOOKUP(D38,'Startovní listina'!B:J,9,0)</f>
        <v>ŽUPANOVICE</v>
      </c>
      <c r="F38" s="73">
        <f>SUM(G38:O38)</f>
        <v>35</v>
      </c>
      <c r="G38" s="174"/>
      <c r="H38" s="174"/>
      <c r="I38" s="174"/>
      <c r="J38" s="174">
        <v>35</v>
      </c>
      <c r="K38" s="174"/>
      <c r="L38" s="174"/>
      <c r="M38" s="174"/>
      <c r="N38" s="174"/>
      <c r="O38" s="174"/>
      <c r="Q38" s="19">
        <f t="shared" si="1"/>
        <v>1</v>
      </c>
    </row>
    <row r="39" spans="2:17" x14ac:dyDescent="0.2">
      <c r="B39" s="25">
        <v>36</v>
      </c>
      <c r="C39" s="18">
        <f>VLOOKUP($D39,'Startovní listina'!B:D,3,0)</f>
        <v>6</v>
      </c>
      <c r="D39" s="143" t="s">
        <v>253</v>
      </c>
      <c r="E39" s="77" t="str">
        <f>VLOOKUP(D39,'Startovní listina'!B:J,9,0)</f>
        <v>-</v>
      </c>
      <c r="F39" s="73">
        <f>SUM(G39:O39)</f>
        <v>33</v>
      </c>
      <c r="G39" s="174"/>
      <c r="H39" s="174"/>
      <c r="I39" s="174"/>
      <c r="J39" s="174"/>
      <c r="K39" s="174"/>
      <c r="L39" s="174"/>
      <c r="M39" s="174">
        <v>33</v>
      </c>
      <c r="N39" s="174"/>
      <c r="O39" s="174"/>
      <c r="Q39" s="19">
        <f t="shared" si="1"/>
        <v>1</v>
      </c>
    </row>
    <row r="40" spans="2:17" x14ac:dyDescent="0.2">
      <c r="B40" s="25">
        <v>37</v>
      </c>
      <c r="C40" s="18">
        <f>VLOOKUP($D40,'Startovní listina'!B:D,3,0)</f>
        <v>6</v>
      </c>
      <c r="D40" s="20" t="s">
        <v>276</v>
      </c>
      <c r="E40" s="77" t="str">
        <f>VLOOKUP(D40,'Startovní listina'!B:J,9,0)</f>
        <v>-</v>
      </c>
      <c r="F40" s="73">
        <f>SUM(G40:O40)</f>
        <v>32</v>
      </c>
      <c r="G40" s="174"/>
      <c r="H40" s="174">
        <v>3</v>
      </c>
      <c r="I40" s="174"/>
      <c r="J40" s="174">
        <v>13</v>
      </c>
      <c r="K40" s="174"/>
      <c r="L40" s="174"/>
      <c r="M40" s="174">
        <v>13</v>
      </c>
      <c r="N40" s="174">
        <v>3</v>
      </c>
      <c r="O40" s="174"/>
      <c r="Q40" s="19">
        <f t="shared" si="1"/>
        <v>4</v>
      </c>
    </row>
    <row r="41" spans="2:17" x14ac:dyDescent="0.2">
      <c r="B41" s="25">
        <v>38</v>
      </c>
      <c r="C41" s="18">
        <f>VLOOKUP($D41,'Startovní listina'!B:D,3,0)</f>
        <v>4</v>
      </c>
      <c r="D41" s="20" t="s">
        <v>131</v>
      </c>
      <c r="E41" s="77" t="str">
        <f>VLOOKUP(D41,'Startovní listina'!B:J,9,0)</f>
        <v>KOBYLNÍKY</v>
      </c>
      <c r="F41" s="73">
        <f>SUM(G41:O41)</f>
        <v>32</v>
      </c>
      <c r="G41" s="174"/>
      <c r="H41" s="174"/>
      <c r="I41" s="174"/>
      <c r="J41" s="174"/>
      <c r="K41" s="174"/>
      <c r="L41" s="174"/>
      <c r="M41" s="174">
        <v>32</v>
      </c>
      <c r="N41" s="174"/>
      <c r="O41" s="174"/>
      <c r="Q41" s="19">
        <f t="shared" si="1"/>
        <v>1</v>
      </c>
    </row>
    <row r="42" spans="2:17" x14ac:dyDescent="0.2">
      <c r="B42" s="25">
        <v>38</v>
      </c>
      <c r="C42" s="18">
        <f>VLOOKUP($D42,'Startovní listina'!B:D,3,0)</f>
        <v>5</v>
      </c>
      <c r="D42" s="20" t="s">
        <v>132</v>
      </c>
      <c r="E42" s="77" t="str">
        <f>VLOOKUP(D42,'Startovní listina'!B:J,9,0)</f>
        <v>NOVÝ KNÍN</v>
      </c>
      <c r="F42" s="73">
        <f>SUM(G42:O42)</f>
        <v>32</v>
      </c>
      <c r="G42" s="174"/>
      <c r="H42" s="174"/>
      <c r="I42" s="174"/>
      <c r="J42" s="174">
        <v>32</v>
      </c>
      <c r="K42" s="174"/>
      <c r="L42" s="174"/>
      <c r="M42" s="174"/>
      <c r="N42" s="174"/>
      <c r="O42" s="174"/>
      <c r="Q42" s="19">
        <f t="shared" si="1"/>
        <v>1</v>
      </c>
    </row>
    <row r="43" spans="2:17" x14ac:dyDescent="0.2">
      <c r="B43" s="25">
        <v>40</v>
      </c>
      <c r="C43" s="18">
        <f>VLOOKUP($D43,'Startovní listina'!B:D,3,0)</f>
        <v>6</v>
      </c>
      <c r="D43" s="183" t="s">
        <v>293</v>
      </c>
      <c r="E43" s="77" t="str">
        <f>VLOOKUP(D43,'Startovní listina'!B:J,9,0)</f>
        <v>ATLANTIDA</v>
      </c>
      <c r="F43" s="73">
        <f>SUM(G43:O43)</f>
        <v>30</v>
      </c>
      <c r="G43" s="174">
        <v>8</v>
      </c>
      <c r="H43" s="174"/>
      <c r="I43" s="174">
        <v>6</v>
      </c>
      <c r="J43" s="174">
        <v>16</v>
      </c>
      <c r="K43" s="174"/>
      <c r="L43" s="174"/>
      <c r="M43" s="174"/>
      <c r="N43" s="174"/>
      <c r="O43" s="174"/>
      <c r="Q43" s="19">
        <f t="shared" si="1"/>
        <v>3</v>
      </c>
    </row>
    <row r="44" spans="2:17" x14ac:dyDescent="0.2">
      <c r="B44" s="25">
        <v>41</v>
      </c>
      <c r="C44" s="18">
        <f>VLOOKUP($D44,'Startovní listina'!B:D,3,0)</f>
        <v>7</v>
      </c>
      <c r="D44" s="20" t="s">
        <v>215</v>
      </c>
      <c r="E44" s="77" t="str">
        <f>VLOOKUP(D44,'Startovní listina'!B:J,9,0)</f>
        <v>-</v>
      </c>
      <c r="F44" s="73">
        <f>SUM(G44:O44)</f>
        <v>30</v>
      </c>
      <c r="G44" s="174"/>
      <c r="H44" s="174"/>
      <c r="I44" s="174"/>
      <c r="J44" s="174"/>
      <c r="K44" s="174"/>
      <c r="L44" s="174"/>
      <c r="M44" s="174">
        <v>30</v>
      </c>
      <c r="N44" s="174"/>
      <c r="O44" s="174"/>
      <c r="Q44" s="19">
        <f t="shared" si="1"/>
        <v>1</v>
      </c>
    </row>
    <row r="45" spans="2:17" x14ac:dyDescent="0.2">
      <c r="B45" s="25">
        <v>42</v>
      </c>
      <c r="C45" s="18">
        <f>VLOOKUP($D45,'Startovní listina'!B:D,3,0)</f>
        <v>7</v>
      </c>
      <c r="D45" s="30" t="s">
        <v>219</v>
      </c>
      <c r="E45" s="77" t="str">
        <f>VLOOKUP(D45,'Startovní listina'!B:J,9,0)</f>
        <v>MODRÁ LODĚNICE</v>
      </c>
      <c r="F45" s="73">
        <f>SUM(G45:O45)</f>
        <v>26</v>
      </c>
      <c r="G45" s="174"/>
      <c r="H45" s="174"/>
      <c r="I45" s="174"/>
      <c r="J45" s="174"/>
      <c r="K45" s="174"/>
      <c r="L45" s="174"/>
      <c r="M45" s="174">
        <v>26</v>
      </c>
      <c r="N45" s="174"/>
      <c r="O45" s="174"/>
      <c r="Q45" s="19">
        <f t="shared" si="1"/>
        <v>1</v>
      </c>
    </row>
    <row r="46" spans="2:17" x14ac:dyDescent="0.2">
      <c r="B46" s="25">
        <v>43</v>
      </c>
      <c r="C46" s="18">
        <f>VLOOKUP($D46,'Startovní listina'!B:D,3,0)</f>
        <v>7</v>
      </c>
      <c r="D46" s="20" t="s">
        <v>266</v>
      </c>
      <c r="E46" s="77" t="str">
        <f>VLOOKUP(D46,'Startovní listina'!B:J,9,0)</f>
        <v>YCCL</v>
      </c>
      <c r="F46" s="73">
        <f>SUM(G46:O46)</f>
        <v>25</v>
      </c>
      <c r="G46" s="174"/>
      <c r="H46" s="174"/>
      <c r="I46" s="174"/>
      <c r="J46" s="174"/>
      <c r="K46" s="174"/>
      <c r="L46" s="174">
        <v>9</v>
      </c>
      <c r="M46" s="174"/>
      <c r="N46" s="174">
        <v>16</v>
      </c>
      <c r="O46" s="174"/>
      <c r="Q46" s="19">
        <f t="shared" si="1"/>
        <v>2</v>
      </c>
    </row>
    <row r="47" spans="2:17" x14ac:dyDescent="0.2">
      <c r="B47" s="25">
        <v>44</v>
      </c>
      <c r="C47" s="18">
        <f>VLOOKUP($D47,'Startovní listina'!B:D,3,0)</f>
        <v>7</v>
      </c>
      <c r="D47" s="20" t="s">
        <v>136</v>
      </c>
      <c r="E47" s="77" t="str">
        <f>VLOOKUP(D47,'Startovní listina'!B:J,9,0)</f>
        <v>MODRÁ LODĚNICE</v>
      </c>
      <c r="F47" s="73">
        <f>SUM(G47:O47)</f>
        <v>24</v>
      </c>
      <c r="G47" s="174"/>
      <c r="H47" s="174"/>
      <c r="I47" s="174"/>
      <c r="J47" s="174"/>
      <c r="K47" s="174"/>
      <c r="L47" s="174"/>
      <c r="M47" s="174">
        <v>24</v>
      </c>
      <c r="N47" s="174"/>
      <c r="O47" s="174"/>
      <c r="Q47" s="19">
        <f t="shared" si="1"/>
        <v>1</v>
      </c>
    </row>
    <row r="48" spans="2:17" x14ac:dyDescent="0.2">
      <c r="B48" s="25">
        <v>45</v>
      </c>
      <c r="C48" s="18">
        <f>VLOOKUP($D48,'Startovní listina'!B:D,3,0)</f>
        <v>5</v>
      </c>
      <c r="D48" s="20" t="s">
        <v>145</v>
      </c>
      <c r="E48" s="77" t="str">
        <f>VLOOKUP(D48,'Startovní listina'!B:J,9,0)</f>
        <v>-</v>
      </c>
      <c r="F48" s="73">
        <f>SUM(G48:O48)</f>
        <v>23</v>
      </c>
      <c r="G48" s="174"/>
      <c r="H48" s="174"/>
      <c r="I48" s="174">
        <v>1</v>
      </c>
      <c r="J48" s="174">
        <v>9</v>
      </c>
      <c r="K48" s="174">
        <v>4</v>
      </c>
      <c r="L48" s="174">
        <v>8</v>
      </c>
      <c r="M48" s="174">
        <v>1</v>
      </c>
      <c r="N48" s="174"/>
      <c r="O48" s="174"/>
      <c r="Q48" s="19">
        <f t="shared" si="1"/>
        <v>5</v>
      </c>
    </row>
    <row r="49" spans="2:17" x14ac:dyDescent="0.2">
      <c r="B49" s="25">
        <v>46</v>
      </c>
      <c r="C49" s="18">
        <f>VLOOKUP($D49,'Startovní listina'!B:D,3,0)</f>
        <v>4</v>
      </c>
      <c r="D49" s="20" t="s">
        <v>246</v>
      </c>
      <c r="E49" s="77" t="str">
        <f>VLOOKUP(D49,'Startovní listina'!B:J,9,0)</f>
        <v>JKK</v>
      </c>
      <c r="F49" s="73">
        <f>SUM(G49:O49)</f>
        <v>23</v>
      </c>
      <c r="G49" s="174"/>
      <c r="H49" s="174">
        <v>11</v>
      </c>
      <c r="I49" s="174"/>
      <c r="J49" s="174"/>
      <c r="K49" s="174">
        <v>12</v>
      </c>
      <c r="L49" s="174"/>
      <c r="M49" s="174"/>
      <c r="N49" s="174"/>
      <c r="O49" s="174"/>
      <c r="Q49" s="19">
        <f t="shared" si="1"/>
        <v>2</v>
      </c>
    </row>
    <row r="50" spans="2:17" x14ac:dyDescent="0.2">
      <c r="B50" s="25">
        <v>46</v>
      </c>
      <c r="C50" s="18">
        <f>VLOOKUP($D50,'Startovní listina'!B:D,3,0)</f>
        <v>1</v>
      </c>
      <c r="D50" s="20" t="s">
        <v>156</v>
      </c>
      <c r="E50" s="77" t="str">
        <f>VLOOKUP(D50,'Startovní listina'!B:J,9,0)</f>
        <v>-</v>
      </c>
      <c r="F50" s="73">
        <f>SUM(G50:O50)</f>
        <v>23</v>
      </c>
      <c r="G50" s="174"/>
      <c r="H50" s="174"/>
      <c r="I50" s="174">
        <v>4</v>
      </c>
      <c r="J50" s="174">
        <v>19</v>
      </c>
      <c r="K50" s="174"/>
      <c r="L50" s="174"/>
      <c r="M50" s="174"/>
      <c r="N50" s="174"/>
      <c r="O50" s="174"/>
      <c r="Q50" s="19">
        <f t="shared" si="1"/>
        <v>2</v>
      </c>
    </row>
    <row r="51" spans="2:17" x14ac:dyDescent="0.2">
      <c r="B51" s="25">
        <v>48</v>
      </c>
      <c r="C51" s="18">
        <f>VLOOKUP($D51,'Startovní listina'!B:D,3,0)</f>
        <v>6</v>
      </c>
      <c r="D51" s="30" t="s">
        <v>47</v>
      </c>
      <c r="E51" s="77" t="str">
        <f>VLOOKUP(D51,'Startovní listina'!B:J,9,0)</f>
        <v>MODRÁ LODĚNICE</v>
      </c>
      <c r="F51" s="73">
        <f>SUM(G51:O51)</f>
        <v>23</v>
      </c>
      <c r="G51" s="174"/>
      <c r="H51" s="174"/>
      <c r="I51" s="174"/>
      <c r="J51" s="174"/>
      <c r="K51" s="174"/>
      <c r="L51" s="174"/>
      <c r="M51" s="174">
        <v>23</v>
      </c>
      <c r="N51" s="174"/>
      <c r="O51" s="174"/>
      <c r="Q51" s="19">
        <f t="shared" si="1"/>
        <v>1</v>
      </c>
    </row>
    <row r="52" spans="2:17" x14ac:dyDescent="0.2">
      <c r="B52" s="25">
        <v>49</v>
      </c>
      <c r="C52" s="18">
        <f>VLOOKUP($D52,'Startovní listina'!B:D,3,0)</f>
        <v>7</v>
      </c>
      <c r="D52" s="30" t="s">
        <v>285</v>
      </c>
      <c r="E52" s="77" t="str">
        <f>VLOOKUP(D52,'Startovní listina'!B:J,9,0)</f>
        <v>MODRÁ LODĚNICE</v>
      </c>
      <c r="F52" s="73">
        <f>SUM(G52:O52)</f>
        <v>22</v>
      </c>
      <c r="G52" s="174"/>
      <c r="H52" s="174"/>
      <c r="I52" s="174"/>
      <c r="J52" s="174"/>
      <c r="K52" s="174"/>
      <c r="L52" s="174"/>
      <c r="M52" s="174">
        <v>22</v>
      </c>
      <c r="N52" s="174"/>
      <c r="O52" s="174"/>
      <c r="Q52" s="19">
        <f t="shared" si="1"/>
        <v>1</v>
      </c>
    </row>
    <row r="53" spans="2:17" x14ac:dyDescent="0.2">
      <c r="B53" s="25">
        <v>49</v>
      </c>
      <c r="C53" s="18">
        <f>VLOOKUP($D53,'Startovní listina'!B:D,3,0)</f>
        <v>5</v>
      </c>
      <c r="D53" s="20" t="s">
        <v>258</v>
      </c>
      <c r="E53" s="77" t="str">
        <f>VLOOKUP(D53,'Startovní listina'!B:J,9,0)</f>
        <v>YCCL</v>
      </c>
      <c r="F53" s="73">
        <f>SUM(G53:O53)</f>
        <v>22</v>
      </c>
      <c r="G53" s="174"/>
      <c r="H53" s="174"/>
      <c r="I53" s="174"/>
      <c r="J53" s="174"/>
      <c r="K53" s="174"/>
      <c r="L53" s="174"/>
      <c r="M53" s="174"/>
      <c r="N53" s="174">
        <v>22</v>
      </c>
      <c r="O53" s="174"/>
      <c r="Q53" s="19">
        <f t="shared" si="1"/>
        <v>1</v>
      </c>
    </row>
    <row r="54" spans="2:17" x14ac:dyDescent="0.2">
      <c r="B54" s="25">
        <v>51</v>
      </c>
      <c r="C54" s="18">
        <f>VLOOKUP($D54,'Startovní listina'!B:D,3,0)</f>
        <v>5</v>
      </c>
      <c r="D54" s="20" t="s">
        <v>44</v>
      </c>
      <c r="E54" s="77"/>
      <c r="F54" s="73">
        <f>SUM(G54:O54)</f>
        <v>21</v>
      </c>
      <c r="G54" s="174"/>
      <c r="H54" s="174"/>
      <c r="I54" s="174"/>
      <c r="J54" s="174"/>
      <c r="K54" s="174"/>
      <c r="L54" s="174"/>
      <c r="M54" s="174">
        <v>21</v>
      </c>
      <c r="N54" s="174"/>
      <c r="O54" s="174"/>
      <c r="Q54" s="19">
        <f t="shared" si="1"/>
        <v>1</v>
      </c>
    </row>
    <row r="55" spans="2:17" x14ac:dyDescent="0.2">
      <c r="B55" s="25">
        <v>52</v>
      </c>
      <c r="C55" s="18">
        <f>VLOOKUP($D55,'Startovní listina'!B:D,3,0)</f>
        <v>7</v>
      </c>
      <c r="D55" s="20" t="s">
        <v>155</v>
      </c>
      <c r="E55" s="77" t="str">
        <f>VLOOKUP(D55,'Startovní listina'!B:J,9,0)</f>
        <v>ATLANDIDA</v>
      </c>
      <c r="F55" s="73">
        <f>SUM(G55:O55)</f>
        <v>20</v>
      </c>
      <c r="G55" s="174"/>
      <c r="H55" s="174"/>
      <c r="I55" s="174"/>
      <c r="J55" s="174">
        <v>10</v>
      </c>
      <c r="K55" s="174">
        <v>7</v>
      </c>
      <c r="L55" s="174">
        <v>3</v>
      </c>
      <c r="M55" s="174"/>
      <c r="N55" s="174"/>
      <c r="O55" s="174"/>
      <c r="Q55" s="19">
        <f t="shared" si="1"/>
        <v>3</v>
      </c>
    </row>
    <row r="56" spans="2:17" x14ac:dyDescent="0.2">
      <c r="B56" s="25">
        <v>53</v>
      </c>
      <c r="C56" s="18">
        <f>VLOOKUP($D56,'Startovní listina'!B:D,3,0)</f>
        <v>7</v>
      </c>
      <c r="D56" s="20" t="s">
        <v>137</v>
      </c>
      <c r="E56" s="77" t="str">
        <f>VLOOKUP(D56,'Startovní listina'!B:J,9,0)</f>
        <v>ATLANTIDA</v>
      </c>
      <c r="F56" s="73">
        <f>SUM(G56:O56)</f>
        <v>20</v>
      </c>
      <c r="G56" s="174"/>
      <c r="H56" s="174"/>
      <c r="I56" s="174"/>
      <c r="J56" s="174">
        <v>20</v>
      </c>
      <c r="K56" s="174"/>
      <c r="L56" s="174"/>
      <c r="M56" s="174"/>
      <c r="N56" s="174"/>
      <c r="O56" s="174"/>
      <c r="Q56" s="19">
        <f t="shared" si="1"/>
        <v>1</v>
      </c>
    </row>
    <row r="57" spans="2:17" x14ac:dyDescent="0.2">
      <c r="B57" s="25">
        <v>54</v>
      </c>
      <c r="C57" s="18">
        <f>VLOOKUP($D57,'Startovní listina'!B:D,3,0)</f>
        <v>7</v>
      </c>
      <c r="D57" s="30" t="s">
        <v>196</v>
      </c>
      <c r="E57" s="77" t="str">
        <f>VLOOKUP(D57,'Startovní listina'!B:J,9,0)</f>
        <v>-</v>
      </c>
      <c r="F57" s="73">
        <f>SUM(G57:O57)</f>
        <v>19</v>
      </c>
      <c r="G57" s="174"/>
      <c r="H57" s="174"/>
      <c r="I57" s="174"/>
      <c r="J57" s="174"/>
      <c r="K57" s="174"/>
      <c r="L57" s="174"/>
      <c r="M57" s="174">
        <v>19</v>
      </c>
      <c r="N57" s="174"/>
      <c r="O57" s="174"/>
      <c r="Q57" s="19">
        <f t="shared" si="1"/>
        <v>1</v>
      </c>
    </row>
    <row r="58" spans="2:17" x14ac:dyDescent="0.2">
      <c r="B58" s="25">
        <v>55</v>
      </c>
      <c r="C58" s="18">
        <f>VLOOKUP($D58,'Startovní listina'!B:D,3,0)</f>
        <v>2</v>
      </c>
      <c r="D58" s="30" t="s">
        <v>30</v>
      </c>
      <c r="E58" s="77" t="str">
        <f>VLOOKUP(D58,'Startovní listina'!B:J,9,0)</f>
        <v>-</v>
      </c>
      <c r="F58" s="73">
        <f>SUM(G58:O58)</f>
        <v>18</v>
      </c>
      <c r="G58" s="174"/>
      <c r="H58" s="174">
        <v>2</v>
      </c>
      <c r="I58" s="174">
        <v>2</v>
      </c>
      <c r="J58" s="174">
        <v>6</v>
      </c>
      <c r="K58" s="174">
        <v>2</v>
      </c>
      <c r="L58" s="174">
        <v>2</v>
      </c>
      <c r="M58" s="174">
        <v>2</v>
      </c>
      <c r="N58" s="174">
        <v>2</v>
      </c>
      <c r="O58" s="174"/>
      <c r="Q58" s="19">
        <f t="shared" si="1"/>
        <v>7</v>
      </c>
    </row>
    <row r="59" spans="2:17" x14ac:dyDescent="0.2">
      <c r="B59" s="25">
        <v>56</v>
      </c>
      <c r="C59" s="18">
        <f>VLOOKUP($D59,'Startovní listina'!B:D,3,0)</f>
        <v>6</v>
      </c>
      <c r="D59" s="20" t="s">
        <v>51</v>
      </c>
      <c r="E59" s="77" t="str">
        <f>VLOOKUP(D59,'Startovní listina'!B:J,9,0)</f>
        <v>JKK</v>
      </c>
      <c r="F59" s="73">
        <f>SUM(G59:O59)</f>
        <v>18</v>
      </c>
      <c r="G59" s="174"/>
      <c r="H59" s="174">
        <v>7</v>
      </c>
      <c r="I59" s="174"/>
      <c r="J59" s="174"/>
      <c r="K59" s="174">
        <v>11</v>
      </c>
      <c r="L59" s="174"/>
      <c r="M59" s="174"/>
      <c r="N59" s="174"/>
      <c r="O59" s="174"/>
      <c r="Q59" s="19">
        <f t="shared" si="1"/>
        <v>2</v>
      </c>
    </row>
    <row r="60" spans="2:17" x14ac:dyDescent="0.2">
      <c r="B60" s="25">
        <v>57</v>
      </c>
      <c r="C60" s="18">
        <f>VLOOKUP($D60,'Startovní listina'!B:D,3,0)</f>
        <v>7</v>
      </c>
      <c r="D60" s="143" t="s">
        <v>347</v>
      </c>
      <c r="E60" s="77" t="str">
        <f>VLOOKUP(D60,'Startovní listina'!B:J,9,0)</f>
        <v>-</v>
      </c>
      <c r="F60" s="73">
        <f>SUM(G60:O60)</f>
        <v>18</v>
      </c>
      <c r="G60" s="174"/>
      <c r="H60" s="174"/>
      <c r="I60" s="174"/>
      <c r="J60" s="174">
        <v>18</v>
      </c>
      <c r="K60" s="174"/>
      <c r="L60" s="174"/>
      <c r="M60" s="174"/>
      <c r="N60" s="174"/>
      <c r="O60" s="174"/>
      <c r="Q60" s="19">
        <f t="shared" ref="Q60:Q92" si="2">COUNT(G60:O60)</f>
        <v>1</v>
      </c>
    </row>
    <row r="61" spans="2:17" x14ac:dyDescent="0.2">
      <c r="B61" s="25">
        <v>58</v>
      </c>
      <c r="C61" s="18">
        <f>VLOOKUP($D61,'Startovní listina'!B:D,3,0)</f>
        <v>2</v>
      </c>
      <c r="D61" s="30" t="s">
        <v>361</v>
      </c>
      <c r="E61" s="77">
        <f>VLOOKUP(D61,'Startovní listina'!B:J,9,0)</f>
        <v>0</v>
      </c>
      <c r="F61" s="73">
        <f>SUM(G61:O61)</f>
        <v>17</v>
      </c>
      <c r="G61" s="174"/>
      <c r="H61" s="174"/>
      <c r="I61" s="174"/>
      <c r="J61" s="174"/>
      <c r="K61" s="174"/>
      <c r="L61" s="174"/>
      <c r="M61" s="174"/>
      <c r="N61" s="174">
        <v>17</v>
      </c>
      <c r="O61" s="174"/>
      <c r="Q61" s="19">
        <f t="shared" si="2"/>
        <v>1</v>
      </c>
    </row>
    <row r="62" spans="2:17" x14ac:dyDescent="0.2">
      <c r="B62" s="25">
        <v>59</v>
      </c>
      <c r="C62" s="18">
        <f>VLOOKUP($D62,'Startovní listina'!B:D,3,0)</f>
        <v>7</v>
      </c>
      <c r="D62" s="20" t="s">
        <v>287</v>
      </c>
      <c r="E62" s="77"/>
      <c r="F62" s="73">
        <f>SUM(G62:O62)</f>
        <v>16</v>
      </c>
      <c r="G62" s="174"/>
      <c r="H62" s="174"/>
      <c r="I62" s="174"/>
      <c r="J62" s="174"/>
      <c r="K62" s="174"/>
      <c r="L62" s="174"/>
      <c r="M62" s="174">
        <v>16</v>
      </c>
      <c r="N62" s="174"/>
      <c r="O62" s="174"/>
      <c r="Q62" s="19">
        <f t="shared" si="2"/>
        <v>1</v>
      </c>
    </row>
    <row r="63" spans="2:17" x14ac:dyDescent="0.2">
      <c r="B63" s="25">
        <v>59</v>
      </c>
      <c r="C63" s="18">
        <f>VLOOKUP($D63,'Startovní listina'!B:D,3,0)</f>
        <v>2</v>
      </c>
      <c r="D63" s="20" t="s">
        <v>352</v>
      </c>
      <c r="E63" s="77" t="str">
        <f>VLOOKUP(D63,'Startovní listina'!B:J,9,0)</f>
        <v>-</v>
      </c>
      <c r="F63" s="73">
        <f>SUM(G63:O63)</f>
        <v>16</v>
      </c>
      <c r="G63" s="174"/>
      <c r="H63" s="174"/>
      <c r="I63" s="174"/>
      <c r="J63" s="174"/>
      <c r="K63" s="174">
        <v>16</v>
      </c>
      <c r="L63" s="174"/>
      <c r="M63" s="174"/>
      <c r="N63" s="174"/>
      <c r="O63" s="174"/>
      <c r="Q63" s="19">
        <f t="shared" si="2"/>
        <v>1</v>
      </c>
    </row>
    <row r="64" spans="2:17" x14ac:dyDescent="0.2">
      <c r="B64" s="25">
        <v>61</v>
      </c>
      <c r="C64" s="18">
        <f>VLOOKUP($D64,'Startovní listina'!B:D,3,0)</f>
        <v>7</v>
      </c>
      <c r="D64" s="143" t="s">
        <v>257</v>
      </c>
      <c r="E64" s="77" t="str">
        <f>VLOOKUP(D64,'Startovní listina'!B:J,9,0)</f>
        <v>MODRÁ LODĚNICE</v>
      </c>
      <c r="F64" s="73">
        <f>SUM(G64:O64)</f>
        <v>15</v>
      </c>
      <c r="G64" s="174"/>
      <c r="H64" s="174"/>
      <c r="I64" s="174"/>
      <c r="J64" s="174"/>
      <c r="K64" s="174"/>
      <c r="L64" s="174"/>
      <c r="M64" s="174">
        <v>15</v>
      </c>
      <c r="N64" s="174"/>
      <c r="O64" s="174"/>
      <c r="Q64" s="19">
        <f t="shared" si="2"/>
        <v>1</v>
      </c>
    </row>
    <row r="65" spans="2:17" x14ac:dyDescent="0.2">
      <c r="B65" s="25">
        <v>61</v>
      </c>
      <c r="C65" s="18">
        <f>VLOOKUP($D65,'Startovní listina'!B:D,3,0)</f>
        <v>6</v>
      </c>
      <c r="D65" s="20" t="s">
        <v>135</v>
      </c>
      <c r="E65" s="77" t="str">
        <f>VLOOKUP(D65,'Startovní listina'!B:J,9,0)</f>
        <v>ATLANTIDA</v>
      </c>
      <c r="F65" s="73">
        <f>SUM(G65:O65)</f>
        <v>15</v>
      </c>
      <c r="G65" s="174"/>
      <c r="H65" s="174"/>
      <c r="I65" s="174"/>
      <c r="J65" s="174">
        <v>15</v>
      </c>
      <c r="K65" s="174"/>
      <c r="L65" s="174"/>
      <c r="M65" s="174"/>
      <c r="N65" s="174"/>
      <c r="O65" s="174"/>
      <c r="Q65" s="19">
        <f t="shared" si="2"/>
        <v>1</v>
      </c>
    </row>
    <row r="66" spans="2:17" x14ac:dyDescent="0.2">
      <c r="B66" s="25">
        <v>61</v>
      </c>
      <c r="C66" s="18">
        <f>VLOOKUP($D66,'Startovní listina'!B:D,3,0)</f>
        <v>2</v>
      </c>
      <c r="D66" s="20" t="s">
        <v>160</v>
      </c>
      <c r="E66" s="77" t="str">
        <f>VLOOKUP(D66,'Startovní listina'!B:J,9,0)</f>
        <v>-</v>
      </c>
      <c r="F66" s="73">
        <f>SUM(G66:O66)</f>
        <v>15</v>
      </c>
      <c r="G66" s="174"/>
      <c r="H66" s="174"/>
      <c r="I66" s="174"/>
      <c r="J66" s="174"/>
      <c r="K66" s="174"/>
      <c r="L66" s="174"/>
      <c r="M66" s="174"/>
      <c r="N66" s="174">
        <v>15</v>
      </c>
      <c r="O66" s="174"/>
      <c r="Q66" s="19">
        <f t="shared" si="2"/>
        <v>1</v>
      </c>
    </row>
    <row r="67" spans="2:17" x14ac:dyDescent="0.2">
      <c r="B67" s="25">
        <v>64</v>
      </c>
      <c r="C67" s="18">
        <f>VLOOKUP($D67,'Startovní listina'!B:D,3,0)</f>
        <v>7</v>
      </c>
      <c r="D67" s="20" t="s">
        <v>347</v>
      </c>
      <c r="E67" s="77" t="str">
        <f>VLOOKUP(D67,'Startovní listina'!B:J,9,0)</f>
        <v>-</v>
      </c>
      <c r="F67" s="73">
        <f>SUM(G67:O67)</f>
        <v>14</v>
      </c>
      <c r="G67" s="174"/>
      <c r="H67" s="174"/>
      <c r="I67" s="174"/>
      <c r="J67" s="174"/>
      <c r="K67" s="174"/>
      <c r="L67" s="174"/>
      <c r="M67" s="174">
        <v>14</v>
      </c>
      <c r="N67" s="174"/>
      <c r="O67" s="174"/>
      <c r="Q67" s="19">
        <f t="shared" si="2"/>
        <v>1</v>
      </c>
    </row>
    <row r="68" spans="2:17" x14ac:dyDescent="0.2">
      <c r="B68" s="25">
        <v>64</v>
      </c>
      <c r="C68" s="18">
        <f>VLOOKUP($D68,'Startovní listina'!B:D,3,0)</f>
        <v>5</v>
      </c>
      <c r="D68" s="30" t="s">
        <v>144</v>
      </c>
      <c r="E68" s="77"/>
      <c r="F68" s="73">
        <f>SUM(G68:O68)</f>
        <v>14</v>
      </c>
      <c r="G68" s="174"/>
      <c r="H68" s="174"/>
      <c r="I68" s="174"/>
      <c r="J68" s="174"/>
      <c r="K68" s="174"/>
      <c r="L68" s="174"/>
      <c r="M68" s="174"/>
      <c r="N68" s="174">
        <v>14</v>
      </c>
      <c r="O68" s="174"/>
      <c r="Q68" s="19">
        <f t="shared" si="2"/>
        <v>1</v>
      </c>
    </row>
    <row r="69" spans="2:17" x14ac:dyDescent="0.2">
      <c r="B69" s="25">
        <v>66</v>
      </c>
      <c r="C69" s="18">
        <f>VLOOKUP($D69,'Startovní listina'!B:D,3,0)</f>
        <v>6</v>
      </c>
      <c r="D69" s="20" t="s">
        <v>20</v>
      </c>
      <c r="E69" s="77" t="str">
        <f>VLOOKUP(D69,'Startovní listina'!B:J,9,0)</f>
        <v>YCKP</v>
      </c>
      <c r="F69" s="73">
        <f>SUM(G69:O69)</f>
        <v>12</v>
      </c>
      <c r="G69" s="174"/>
      <c r="H69" s="174"/>
      <c r="I69" s="174"/>
      <c r="J69" s="174">
        <v>12</v>
      </c>
      <c r="K69" s="174"/>
      <c r="L69" s="174"/>
      <c r="M69" s="174"/>
      <c r="N69" s="174"/>
      <c r="O69" s="174"/>
      <c r="Q69" s="19">
        <f t="shared" si="2"/>
        <v>1</v>
      </c>
    </row>
    <row r="70" spans="2:17" x14ac:dyDescent="0.2">
      <c r="B70" s="25">
        <v>67</v>
      </c>
      <c r="C70" s="18">
        <f>VLOOKUP($D70,'Startovní listina'!B:D,3,0)</f>
        <v>6</v>
      </c>
      <c r="D70" s="20" t="s">
        <v>195</v>
      </c>
      <c r="E70" s="77" t="str">
        <f>VLOOKUP(D70,'Startovní listina'!B:J,9,0)</f>
        <v>YCKP</v>
      </c>
      <c r="F70" s="73">
        <f>SUM(G70:O70)</f>
        <v>11</v>
      </c>
      <c r="G70" s="174"/>
      <c r="H70" s="174"/>
      <c r="I70" s="174"/>
      <c r="J70" s="174">
        <v>11</v>
      </c>
      <c r="K70" s="174"/>
      <c r="L70" s="174"/>
      <c r="M70" s="174"/>
      <c r="N70" s="174"/>
      <c r="O70" s="174"/>
      <c r="Q70" s="19">
        <f t="shared" si="2"/>
        <v>1</v>
      </c>
    </row>
    <row r="71" spans="2:17" x14ac:dyDescent="0.2">
      <c r="B71" s="25">
        <v>67</v>
      </c>
      <c r="C71" s="18">
        <f>VLOOKUP($D71,'Startovní listina'!B:D,3,0)</f>
        <v>5</v>
      </c>
      <c r="D71" s="30" t="s">
        <v>259</v>
      </c>
      <c r="E71" s="77" t="str">
        <f>VLOOKUP(D71,'Startovní listina'!B:J,9,0)</f>
        <v>YCCL</v>
      </c>
      <c r="F71" s="73">
        <f>SUM(G71:O71)</f>
        <v>11</v>
      </c>
      <c r="G71" s="174"/>
      <c r="H71" s="174"/>
      <c r="I71" s="174"/>
      <c r="J71" s="174"/>
      <c r="K71" s="174"/>
      <c r="L71" s="174"/>
      <c r="M71" s="174"/>
      <c r="N71" s="174">
        <v>11</v>
      </c>
      <c r="O71" s="174"/>
      <c r="Q71" s="19">
        <f t="shared" si="2"/>
        <v>1</v>
      </c>
    </row>
    <row r="72" spans="2:17" x14ac:dyDescent="0.2">
      <c r="B72" s="25">
        <v>69</v>
      </c>
      <c r="C72" s="18">
        <f>VLOOKUP($D72,'Startovní listina'!B:D,3,0)</f>
        <v>7</v>
      </c>
      <c r="D72" s="20" t="s">
        <v>278</v>
      </c>
      <c r="E72" s="77" t="str">
        <f>VLOOKUP(D72,'Startovní listina'!B:J,9,0)</f>
        <v>ATLANTIDA</v>
      </c>
      <c r="F72" s="73">
        <f>SUM(G72:O72)</f>
        <v>10</v>
      </c>
      <c r="G72" s="174"/>
      <c r="H72" s="174"/>
      <c r="I72" s="174"/>
      <c r="J72" s="174">
        <v>3</v>
      </c>
      <c r="K72" s="174"/>
      <c r="L72" s="174">
        <v>7</v>
      </c>
      <c r="M72" s="174"/>
      <c r="N72" s="174"/>
      <c r="O72" s="174"/>
      <c r="Q72" s="19">
        <f t="shared" si="2"/>
        <v>2</v>
      </c>
    </row>
    <row r="73" spans="2:17" x14ac:dyDescent="0.2">
      <c r="B73" s="25">
        <v>70</v>
      </c>
      <c r="C73" s="18">
        <f>VLOOKUP($D73,'Startovní listina'!B:D,3,0)</f>
        <v>6</v>
      </c>
      <c r="D73" s="20" t="s">
        <v>255</v>
      </c>
      <c r="E73" s="77"/>
      <c r="F73" s="73">
        <f>SUM(G73:O73)</f>
        <v>10</v>
      </c>
      <c r="G73" s="174"/>
      <c r="H73" s="174"/>
      <c r="I73" s="174"/>
      <c r="J73" s="174"/>
      <c r="K73" s="174"/>
      <c r="L73" s="174"/>
      <c r="M73" s="174">
        <v>10</v>
      </c>
      <c r="N73" s="174"/>
      <c r="O73" s="174"/>
      <c r="Q73" s="19">
        <f t="shared" si="2"/>
        <v>1</v>
      </c>
    </row>
    <row r="74" spans="2:17" x14ac:dyDescent="0.2">
      <c r="B74" s="25">
        <v>71</v>
      </c>
      <c r="C74" s="18">
        <f>VLOOKUP($D74,'Startovní listina'!B:D,3,0)</f>
        <v>4</v>
      </c>
      <c r="D74" s="20" t="s">
        <v>324</v>
      </c>
      <c r="E74" s="77" t="str">
        <f>VLOOKUP(D74,'Startovní listina'!B:J,9,0)</f>
        <v>JKK</v>
      </c>
      <c r="F74" s="73">
        <f>SUM(G74:O74)</f>
        <v>9</v>
      </c>
      <c r="G74" s="174"/>
      <c r="H74" s="174"/>
      <c r="I74" s="174"/>
      <c r="J74" s="174"/>
      <c r="K74" s="174">
        <v>9</v>
      </c>
      <c r="L74" s="174"/>
      <c r="M74" s="174"/>
      <c r="N74" s="174"/>
      <c r="O74" s="174"/>
      <c r="Q74" s="19">
        <f t="shared" si="2"/>
        <v>1</v>
      </c>
    </row>
    <row r="75" spans="2:17" x14ac:dyDescent="0.2">
      <c r="B75" s="25">
        <v>71</v>
      </c>
      <c r="C75" s="18">
        <f>VLOOKUP($D75,'Startovní listina'!B:D,3,0)</f>
        <v>6</v>
      </c>
      <c r="D75" s="30" t="s">
        <v>263</v>
      </c>
      <c r="E75" s="77" t="str">
        <f>VLOOKUP(D75,'Startovní listina'!B:J,9,0)</f>
        <v>YCCL</v>
      </c>
      <c r="F75" s="73">
        <f>SUM(G75:O75)</f>
        <v>9</v>
      </c>
      <c r="G75" s="174"/>
      <c r="H75" s="174"/>
      <c r="I75" s="174"/>
      <c r="J75" s="174"/>
      <c r="K75" s="174"/>
      <c r="L75" s="174"/>
      <c r="M75" s="174"/>
      <c r="N75" s="174">
        <v>9</v>
      </c>
      <c r="O75" s="174"/>
      <c r="Q75" s="19">
        <f t="shared" si="2"/>
        <v>1</v>
      </c>
    </row>
    <row r="76" spans="2:17" x14ac:dyDescent="0.2">
      <c r="B76" s="25">
        <v>73</v>
      </c>
      <c r="C76" s="18">
        <f>VLOOKUP($D76,'Startovní listina'!B:D,3,0)</f>
        <v>6</v>
      </c>
      <c r="D76" s="20" t="s">
        <v>277</v>
      </c>
      <c r="E76" s="77" t="str">
        <f>VLOOKUP(D76,'Startovní listina'!B:J,9,0)</f>
        <v>ATLANTIDA</v>
      </c>
      <c r="F76" s="73">
        <f>SUM(G76:O76)</f>
        <v>8</v>
      </c>
      <c r="G76" s="174"/>
      <c r="H76" s="174"/>
      <c r="I76" s="174"/>
      <c r="J76" s="174">
        <v>8</v>
      </c>
      <c r="K76" s="174"/>
      <c r="L76" s="174"/>
      <c r="M76" s="174"/>
      <c r="N76" s="174"/>
      <c r="O76" s="174"/>
      <c r="Q76" s="19">
        <f t="shared" si="2"/>
        <v>1</v>
      </c>
    </row>
    <row r="77" spans="2:17" x14ac:dyDescent="0.2">
      <c r="B77" s="25">
        <v>73</v>
      </c>
      <c r="C77" s="18">
        <f>VLOOKUP($D77,'Startovní listina'!B:D,3,0)</f>
        <v>6</v>
      </c>
      <c r="D77" s="20" t="s">
        <v>48</v>
      </c>
      <c r="E77" s="77" t="str">
        <f>VLOOKUP(D77,'Startovní listina'!B:J,9,0)</f>
        <v>SLAPYMARINE</v>
      </c>
      <c r="F77" s="73">
        <f>SUM(G77:O77)</f>
        <v>8</v>
      </c>
      <c r="G77" s="174"/>
      <c r="H77" s="174"/>
      <c r="I77" s="174"/>
      <c r="J77" s="174"/>
      <c r="K77" s="174"/>
      <c r="L77" s="174"/>
      <c r="M77" s="174">
        <v>8</v>
      </c>
      <c r="N77" s="174"/>
      <c r="O77" s="174"/>
      <c r="Q77" s="19">
        <f t="shared" si="2"/>
        <v>1</v>
      </c>
    </row>
    <row r="78" spans="2:17" x14ac:dyDescent="0.2">
      <c r="B78" s="25">
        <v>73</v>
      </c>
      <c r="C78" s="18">
        <f>VLOOKUP($D78,'Startovní listina'!B:D,3,0)</f>
        <v>5</v>
      </c>
      <c r="D78" s="20" t="s">
        <v>292</v>
      </c>
      <c r="E78" s="77" t="str">
        <f>VLOOKUP(D78,'Startovní listina'!B:J,9,0)</f>
        <v>-</v>
      </c>
      <c r="F78" s="73">
        <f>SUM(G78:O78)</f>
        <v>8</v>
      </c>
      <c r="G78" s="174"/>
      <c r="H78" s="174"/>
      <c r="I78" s="174"/>
      <c r="J78" s="174"/>
      <c r="K78" s="174"/>
      <c r="L78" s="174"/>
      <c r="M78" s="174"/>
      <c r="N78" s="174">
        <v>8</v>
      </c>
      <c r="O78" s="174"/>
      <c r="Q78" s="19">
        <f t="shared" si="2"/>
        <v>1</v>
      </c>
    </row>
    <row r="79" spans="2:17" x14ac:dyDescent="0.2">
      <c r="B79" s="25">
        <v>76</v>
      </c>
      <c r="C79" s="18">
        <f>VLOOKUP($D79,'Startovní listina'!B:D,3,0)</f>
        <v>7</v>
      </c>
      <c r="D79" s="20" t="s">
        <v>349</v>
      </c>
      <c r="E79" s="77" t="str">
        <f>VLOOKUP(D79,'Startovní listina'!B:J,9,0)</f>
        <v>MODRÁ LODĚNICE</v>
      </c>
      <c r="F79" s="73">
        <f>SUM(G79:O79)</f>
        <v>7</v>
      </c>
      <c r="G79" s="174"/>
      <c r="H79" s="174"/>
      <c r="I79" s="174"/>
      <c r="J79" s="174">
        <v>4</v>
      </c>
      <c r="K79" s="174">
        <v>3</v>
      </c>
      <c r="L79" s="174"/>
      <c r="M79" s="174"/>
      <c r="N79" s="174"/>
      <c r="O79" s="174"/>
      <c r="Q79" s="19">
        <f t="shared" si="2"/>
        <v>2</v>
      </c>
    </row>
    <row r="80" spans="2:17" x14ac:dyDescent="0.2">
      <c r="B80" s="25">
        <v>77</v>
      </c>
      <c r="C80" s="18">
        <f>VLOOKUP($D80,'Startovní listina'!B:D,3,0)</f>
        <v>7</v>
      </c>
      <c r="D80" s="20" t="s">
        <v>286</v>
      </c>
      <c r="E80" s="77"/>
      <c r="F80" s="73">
        <f>SUM(G80:O80)</f>
        <v>7</v>
      </c>
      <c r="G80" s="174"/>
      <c r="H80" s="174"/>
      <c r="I80" s="174"/>
      <c r="J80" s="174"/>
      <c r="K80" s="174"/>
      <c r="L80" s="174"/>
      <c r="M80" s="174">
        <v>7</v>
      </c>
      <c r="N80" s="174"/>
      <c r="O80" s="174"/>
      <c r="Q80" s="19">
        <f t="shared" si="2"/>
        <v>1</v>
      </c>
    </row>
    <row r="81" spans="2:17" x14ac:dyDescent="0.2">
      <c r="B81" s="25">
        <v>77</v>
      </c>
      <c r="C81" s="18">
        <f>VLOOKUP($D81,'Startovní listina'!B:D,3,0)</f>
        <v>5</v>
      </c>
      <c r="D81" s="20" t="s">
        <v>348</v>
      </c>
      <c r="E81" s="77" t="str">
        <f>VLOOKUP(D81,'Startovní listina'!B:J,9,0)</f>
        <v>YCCL</v>
      </c>
      <c r="F81" s="73">
        <f>SUM(G81:O81)</f>
        <v>7</v>
      </c>
      <c r="G81" s="174"/>
      <c r="H81" s="174"/>
      <c r="I81" s="174"/>
      <c r="J81" s="174">
        <v>7</v>
      </c>
      <c r="K81" s="174"/>
      <c r="L81" s="174"/>
      <c r="M81" s="174"/>
      <c r="N81" s="174"/>
      <c r="O81" s="174"/>
      <c r="Q81" s="19">
        <f t="shared" si="2"/>
        <v>1</v>
      </c>
    </row>
    <row r="82" spans="2:17" x14ac:dyDescent="0.2">
      <c r="B82" s="25">
        <v>77</v>
      </c>
      <c r="C82" s="18">
        <f>VLOOKUP($D82,'Startovní listina'!B:D,3,0)</f>
        <v>5</v>
      </c>
      <c r="D82" s="30" t="s">
        <v>260</v>
      </c>
      <c r="E82" s="77"/>
      <c r="F82" s="73">
        <f>SUM(G82:O82)</f>
        <v>7</v>
      </c>
      <c r="G82" s="174"/>
      <c r="H82" s="174"/>
      <c r="I82" s="174"/>
      <c r="J82" s="174"/>
      <c r="K82" s="174"/>
      <c r="L82" s="174"/>
      <c r="M82" s="174"/>
      <c r="N82" s="174">
        <v>7</v>
      </c>
      <c r="O82" s="174"/>
      <c r="Q82" s="19">
        <f t="shared" si="2"/>
        <v>1</v>
      </c>
    </row>
    <row r="83" spans="2:17" x14ac:dyDescent="0.2">
      <c r="B83" s="25">
        <v>80</v>
      </c>
      <c r="C83" s="18">
        <f>VLOOKUP($D83,'Startovní listina'!B:D,3,0)</f>
        <v>5</v>
      </c>
      <c r="D83" s="20" t="s">
        <v>358</v>
      </c>
      <c r="E83" s="77">
        <f>VLOOKUP(D83,'Startovní listina'!B:J,9,0)</f>
        <v>0</v>
      </c>
      <c r="F83" s="73">
        <f>SUM(G83:O83)</f>
        <v>6</v>
      </c>
      <c r="G83" s="174"/>
      <c r="H83" s="174"/>
      <c r="I83" s="174"/>
      <c r="J83" s="174"/>
      <c r="K83" s="174"/>
      <c r="L83" s="174"/>
      <c r="M83" s="174">
        <v>6</v>
      </c>
      <c r="N83" s="174"/>
      <c r="O83" s="174"/>
      <c r="Q83" s="19">
        <f t="shared" si="2"/>
        <v>1</v>
      </c>
    </row>
    <row r="84" spans="2:17" x14ac:dyDescent="0.2">
      <c r="B84" s="25">
        <v>80</v>
      </c>
      <c r="C84" s="18">
        <f>VLOOKUP($D84,'Startovní listina'!B:D,3,0)</f>
        <v>7</v>
      </c>
      <c r="D84" s="20" t="s">
        <v>265</v>
      </c>
      <c r="E84" s="77" t="str">
        <f>VLOOKUP(D84,'Startovní listina'!B:J,9,0)</f>
        <v>YCCL</v>
      </c>
      <c r="F84" s="73">
        <f>SUM(G84:O84)</f>
        <v>6</v>
      </c>
      <c r="G84" s="174"/>
      <c r="H84" s="174"/>
      <c r="I84" s="174"/>
      <c r="J84" s="174"/>
      <c r="K84" s="174"/>
      <c r="L84" s="174"/>
      <c r="M84" s="174"/>
      <c r="N84" s="174">
        <v>6</v>
      </c>
      <c r="O84" s="174"/>
      <c r="Q84" s="19">
        <f t="shared" si="2"/>
        <v>1</v>
      </c>
    </row>
    <row r="85" spans="2:17" x14ac:dyDescent="0.2">
      <c r="B85" s="25">
        <v>82</v>
      </c>
      <c r="C85" s="18">
        <f>VLOOKUP($D85,'Startovní listina'!B:D,3,0)</f>
        <v>2</v>
      </c>
      <c r="D85" s="30" t="s">
        <v>359</v>
      </c>
      <c r="E85" s="77">
        <f>VLOOKUP(D85,'Startovní listina'!B:J,9,0)</f>
        <v>0</v>
      </c>
      <c r="F85" s="73">
        <f>SUM(G85:O85)</f>
        <v>5</v>
      </c>
      <c r="G85" s="174"/>
      <c r="H85" s="174"/>
      <c r="I85" s="174"/>
      <c r="J85" s="174"/>
      <c r="K85" s="174"/>
      <c r="L85" s="174"/>
      <c r="M85" s="174">
        <v>5</v>
      </c>
      <c r="N85" s="174"/>
      <c r="O85" s="174"/>
      <c r="Q85" s="19">
        <f t="shared" si="2"/>
        <v>1</v>
      </c>
    </row>
    <row r="86" spans="2:17" x14ac:dyDescent="0.2">
      <c r="B86" s="25">
        <v>82</v>
      </c>
      <c r="C86" s="18">
        <f>VLOOKUP($D86,'Startovní listina'!B:D,3,0)</f>
        <v>6</v>
      </c>
      <c r="D86" s="20" t="s">
        <v>86</v>
      </c>
      <c r="E86" s="77" t="str">
        <f>VLOOKUP(D86,'Startovní listina'!B:J,9,0)</f>
        <v>YCKP</v>
      </c>
      <c r="F86" s="73">
        <f>SUM(G86:O86)</f>
        <v>5</v>
      </c>
      <c r="G86" s="174"/>
      <c r="H86" s="174"/>
      <c r="I86" s="174"/>
      <c r="J86" s="174"/>
      <c r="K86" s="174"/>
      <c r="L86" s="174">
        <v>5</v>
      </c>
      <c r="M86" s="174"/>
      <c r="N86" s="174"/>
      <c r="O86" s="174"/>
      <c r="Q86" s="19">
        <f t="shared" si="2"/>
        <v>1</v>
      </c>
    </row>
    <row r="87" spans="2:17" x14ac:dyDescent="0.2">
      <c r="B87" s="25">
        <v>82</v>
      </c>
      <c r="C87" s="18">
        <f>VLOOKUP($D87,'Startovní listina'!B:D,3,0)</f>
        <v>5</v>
      </c>
      <c r="D87" s="20" t="s">
        <v>362</v>
      </c>
      <c r="E87" s="77" t="str">
        <f>VLOOKUP(D87,'Startovní listina'!B:J,9,0)</f>
        <v>-</v>
      </c>
      <c r="F87" s="73">
        <f>SUM(G87:O87)</f>
        <v>5</v>
      </c>
      <c r="G87" s="174"/>
      <c r="H87" s="174"/>
      <c r="I87" s="174"/>
      <c r="J87" s="174"/>
      <c r="K87" s="174"/>
      <c r="L87" s="174"/>
      <c r="M87" s="174"/>
      <c r="N87" s="174">
        <v>5</v>
      </c>
      <c r="O87" s="174"/>
      <c r="Q87" s="19">
        <f t="shared" si="2"/>
        <v>1</v>
      </c>
    </row>
    <row r="88" spans="2:17" x14ac:dyDescent="0.2">
      <c r="B88" s="25">
        <v>85</v>
      </c>
      <c r="C88" s="18">
        <f>VLOOKUP($D88,'Startovní listina'!B:D,3,0)</f>
        <v>5</v>
      </c>
      <c r="D88" s="183" t="s">
        <v>334</v>
      </c>
      <c r="E88" s="77" t="str">
        <f>VLOOKUP(D88,'Startovní listina'!B:J,9,0)</f>
        <v>YKCP</v>
      </c>
      <c r="F88" s="73">
        <f>SUM(G88:O88)</f>
        <v>4</v>
      </c>
      <c r="G88" s="174">
        <v>3</v>
      </c>
      <c r="H88" s="174"/>
      <c r="I88" s="174"/>
      <c r="J88" s="174">
        <v>1</v>
      </c>
      <c r="K88" s="174"/>
      <c r="L88" s="174"/>
      <c r="M88" s="174"/>
      <c r="N88" s="174"/>
      <c r="O88" s="174"/>
      <c r="Q88" s="19">
        <f t="shared" si="2"/>
        <v>2</v>
      </c>
    </row>
    <row r="89" spans="2:17" x14ac:dyDescent="0.2">
      <c r="B89" s="25">
        <v>86</v>
      </c>
      <c r="C89" s="18">
        <f>VLOOKUP($D89,'Startovní listina'!B:D,3,0)</f>
        <v>7</v>
      </c>
      <c r="D89" s="69" t="s">
        <v>211</v>
      </c>
      <c r="E89" s="77"/>
      <c r="F89" s="73">
        <f>SUM(G89:O89)</f>
        <v>4</v>
      </c>
      <c r="G89" s="174"/>
      <c r="H89" s="174"/>
      <c r="I89" s="174"/>
      <c r="J89" s="174"/>
      <c r="K89" s="174"/>
      <c r="L89" s="174"/>
      <c r="M89" s="174">
        <v>4</v>
      </c>
      <c r="N89" s="174"/>
      <c r="O89" s="174"/>
      <c r="Q89" s="19">
        <f t="shared" si="2"/>
        <v>1</v>
      </c>
    </row>
    <row r="90" spans="2:17" x14ac:dyDescent="0.2">
      <c r="B90" s="25">
        <v>86</v>
      </c>
      <c r="C90" s="18">
        <f>VLOOKUP($D90,'Startovní listina'!B:D,3,0)</f>
        <v>6</v>
      </c>
      <c r="D90" s="30" t="s">
        <v>363</v>
      </c>
      <c r="E90" s="77"/>
      <c r="F90" s="73">
        <f>SUM(G90:O90)</f>
        <v>4</v>
      </c>
      <c r="G90" s="174"/>
      <c r="H90" s="174"/>
      <c r="I90" s="174"/>
      <c r="J90" s="174"/>
      <c r="K90" s="174"/>
      <c r="L90" s="174"/>
      <c r="M90" s="174"/>
      <c r="N90" s="174">
        <v>4</v>
      </c>
      <c r="O90" s="174"/>
      <c r="Q90" s="19">
        <f t="shared" si="2"/>
        <v>1</v>
      </c>
    </row>
    <row r="91" spans="2:17" x14ac:dyDescent="0.2">
      <c r="B91" s="25">
        <v>88</v>
      </c>
      <c r="C91" s="18">
        <f>VLOOKUP($D91,'Startovní listina'!B:D,3,0)</f>
        <v>5</v>
      </c>
      <c r="D91" s="20" t="s">
        <v>360</v>
      </c>
      <c r="E91" s="77">
        <f>VLOOKUP(D91,'Startovní listina'!B:J,9,0)</f>
        <v>0</v>
      </c>
      <c r="F91" s="73">
        <f>SUM(G91:O91)</f>
        <v>3</v>
      </c>
      <c r="G91" s="174"/>
      <c r="H91" s="174"/>
      <c r="I91" s="174"/>
      <c r="J91" s="174"/>
      <c r="K91" s="174"/>
      <c r="L91" s="174"/>
      <c r="M91" s="174">
        <v>3</v>
      </c>
      <c r="N91" s="174"/>
      <c r="O91" s="174"/>
      <c r="Q91" s="19">
        <f t="shared" si="2"/>
        <v>1</v>
      </c>
    </row>
    <row r="92" spans="2:17" x14ac:dyDescent="0.2">
      <c r="B92" s="25">
        <v>89</v>
      </c>
      <c r="C92" s="18">
        <f>VLOOKUP($D92,'Startovní listina'!B:D,3,0)</f>
        <v>5</v>
      </c>
      <c r="D92" s="20" t="s">
        <v>283</v>
      </c>
      <c r="E92" s="77" t="str">
        <f>VLOOKUP(D92,'Startovní listina'!B:J,9,0)</f>
        <v>JKK</v>
      </c>
      <c r="F92" s="73">
        <f>SUM(G92:O92)</f>
        <v>2</v>
      </c>
      <c r="G92" s="174"/>
      <c r="H92" s="174">
        <v>1</v>
      </c>
      <c r="I92" s="174"/>
      <c r="J92" s="174"/>
      <c r="K92" s="174">
        <v>1</v>
      </c>
      <c r="L92" s="174"/>
      <c r="M92" s="174"/>
      <c r="N92" s="174"/>
      <c r="O92" s="174"/>
      <c r="Q92" s="19">
        <f t="shared" si="2"/>
        <v>2</v>
      </c>
    </row>
    <row r="93" spans="2:17" x14ac:dyDescent="0.2">
      <c r="B93" s="25">
        <v>90</v>
      </c>
      <c r="C93" s="18">
        <f>VLOOKUP($D93,'Startovní listina'!B:D,3,0)</f>
        <v>5</v>
      </c>
      <c r="D93" s="20" t="s">
        <v>41</v>
      </c>
      <c r="E93" s="77" t="str">
        <f>VLOOKUP(D93,'Startovní listina'!B:J,9,0)</f>
        <v>YCKP</v>
      </c>
      <c r="F93" s="73">
        <f>SUM(G93:O93)</f>
        <v>2</v>
      </c>
      <c r="G93" s="174"/>
      <c r="H93" s="174"/>
      <c r="I93" s="174"/>
      <c r="J93" s="174">
        <v>2</v>
      </c>
      <c r="K93" s="174"/>
      <c r="L93" s="174"/>
      <c r="M93" s="174"/>
      <c r="N93" s="174"/>
      <c r="O93" s="174"/>
      <c r="Q93" s="19">
        <f t="shared" ref="Q93" si="3">COUNT(G93:O93)</f>
        <v>1</v>
      </c>
    </row>
    <row r="94" spans="2:17" x14ac:dyDescent="0.2">
      <c r="B94" s="25">
        <v>90</v>
      </c>
      <c r="C94" s="18">
        <f>VLOOKUP($D94,'Startovní listina'!B:D,3,0)</f>
        <v>5</v>
      </c>
      <c r="D94" s="183" t="s">
        <v>24</v>
      </c>
      <c r="E94" s="77" t="str">
        <f>VLOOKUP(D94,'Startovní listina'!B:J,9,0)</f>
        <v>YCKP</v>
      </c>
      <c r="F94" s="73">
        <f>SUM(G94:O94)</f>
        <v>2</v>
      </c>
      <c r="G94" s="174">
        <v>2</v>
      </c>
      <c r="H94" s="174"/>
      <c r="I94" s="174"/>
      <c r="J94" s="174"/>
      <c r="K94" s="174"/>
      <c r="L94" s="174"/>
      <c r="M94" s="174"/>
      <c r="N94" s="174"/>
      <c r="O94" s="174"/>
      <c r="Q94" s="19">
        <f t="shared" ref="Q94:Q101" si="4">COUNT(G94:O94)</f>
        <v>1</v>
      </c>
    </row>
    <row r="95" spans="2:17" x14ac:dyDescent="0.2">
      <c r="B95" s="25">
        <v>92</v>
      </c>
      <c r="C95" s="18">
        <f>VLOOKUP($D95,'Startovní listina'!B:D,3,0)</f>
        <v>5</v>
      </c>
      <c r="D95" s="20" t="s">
        <v>355</v>
      </c>
      <c r="E95" s="77">
        <f>VLOOKUP(D95,'Startovní listina'!B:J,9,0)</f>
        <v>0</v>
      </c>
      <c r="F95" s="73">
        <f>SUM(G95:O95)</f>
        <v>1</v>
      </c>
      <c r="G95" s="174"/>
      <c r="H95" s="174"/>
      <c r="I95" s="174"/>
      <c r="J95" s="174"/>
      <c r="K95" s="174"/>
      <c r="L95" s="174">
        <v>1</v>
      </c>
      <c r="M95" s="174"/>
      <c r="N95" s="174"/>
      <c r="O95" s="174"/>
      <c r="Q95" s="19">
        <f t="shared" si="4"/>
        <v>1</v>
      </c>
    </row>
    <row r="96" spans="2:17" x14ac:dyDescent="0.2">
      <c r="B96" s="25">
        <v>92</v>
      </c>
      <c r="C96" s="18">
        <f>VLOOKUP($D96,'Startovní listina'!B:D,3,0)</f>
        <v>5</v>
      </c>
      <c r="D96" s="183" t="s">
        <v>120</v>
      </c>
      <c r="E96" s="77" t="str">
        <f>VLOOKUP(D96,'Startovní listina'!B:J,9,0)</f>
        <v>YCKP</v>
      </c>
      <c r="F96" s="73">
        <f>SUM(G96:O96)</f>
        <v>1</v>
      </c>
      <c r="G96" s="174">
        <v>1</v>
      </c>
      <c r="H96" s="174"/>
      <c r="I96" s="174"/>
      <c r="J96" s="174"/>
      <c r="K96" s="174"/>
      <c r="L96" s="174"/>
      <c r="M96" s="174"/>
      <c r="N96" s="174"/>
      <c r="O96" s="174"/>
      <c r="Q96" s="19">
        <f t="shared" si="4"/>
        <v>1</v>
      </c>
    </row>
    <row r="97" spans="2:17" x14ac:dyDescent="0.2">
      <c r="B97" s="25">
        <v>92</v>
      </c>
      <c r="C97" s="18">
        <f>VLOOKUP($D97,'Startovní listina'!B:D,3,0)</f>
        <v>6</v>
      </c>
      <c r="D97" s="21" t="s">
        <v>364</v>
      </c>
      <c r="E97" s="77" t="str">
        <f>VLOOKUP(D97,'Startovní listina'!B:J,9,0)</f>
        <v>-</v>
      </c>
      <c r="F97" s="73">
        <f>SUM(G97:O97)</f>
        <v>1</v>
      </c>
      <c r="G97" s="174"/>
      <c r="H97" s="174"/>
      <c r="I97" s="174"/>
      <c r="J97" s="174"/>
      <c r="K97" s="174"/>
      <c r="L97" s="174"/>
      <c r="M97" s="174"/>
      <c r="N97" s="174">
        <v>1</v>
      </c>
      <c r="O97" s="174"/>
      <c r="Q97" s="19">
        <f t="shared" si="4"/>
        <v>1</v>
      </c>
    </row>
    <row r="98" spans="2:17" hidden="1" x14ac:dyDescent="0.2">
      <c r="B98" s="25"/>
      <c r="C98" s="18" t="e">
        <f>VLOOKUP($D98,'Startovní listina'!B:D,3,0)</f>
        <v>#N/A</v>
      </c>
      <c r="D98" s="30"/>
      <c r="E98" s="77"/>
      <c r="F98" s="73">
        <f t="shared" ref="F98" si="5">SUM(G98:O98)</f>
        <v>0</v>
      </c>
      <c r="G98" s="174"/>
      <c r="H98" s="174"/>
      <c r="I98" s="174"/>
      <c r="J98" s="174"/>
      <c r="K98" s="174"/>
      <c r="L98" s="174"/>
      <c r="M98" s="174"/>
      <c r="N98" s="174"/>
      <c r="O98" s="174"/>
      <c r="Q98" s="19">
        <f t="shared" si="4"/>
        <v>0</v>
      </c>
    </row>
    <row r="99" spans="2:17" hidden="1" x14ac:dyDescent="0.2">
      <c r="B99" s="25"/>
      <c r="C99" s="18" t="e">
        <f>VLOOKUP($D99,'Startovní listina'!B:D,3,0)</f>
        <v>#N/A</v>
      </c>
      <c r="D99" s="20"/>
      <c r="E99" s="77" t="e">
        <f>VLOOKUP(D99,'Startovní listina'!B:J,9,0)</f>
        <v>#N/A</v>
      </c>
      <c r="F99" s="73">
        <f t="shared" ref="F99:F106" si="6">SUM(G99:O99)</f>
        <v>0</v>
      </c>
      <c r="G99" s="174"/>
      <c r="H99" s="174"/>
      <c r="I99" s="174"/>
      <c r="J99" s="174"/>
      <c r="K99" s="174"/>
      <c r="L99" s="174"/>
      <c r="M99" s="174"/>
      <c r="N99" s="174"/>
      <c r="O99" s="174"/>
      <c r="Q99" s="19">
        <f t="shared" si="4"/>
        <v>0</v>
      </c>
    </row>
    <row r="100" spans="2:17" hidden="1" x14ac:dyDescent="0.2">
      <c r="B100" s="25"/>
      <c r="C100" s="18" t="e">
        <f>VLOOKUP($D100,'Startovní listina'!B:D,3,0)</f>
        <v>#N/A</v>
      </c>
      <c r="D100" s="175"/>
      <c r="E100" s="77" t="e">
        <f>VLOOKUP(D100,'Startovní listina'!B:J,9,0)</f>
        <v>#N/A</v>
      </c>
      <c r="F100" s="73">
        <f t="shared" si="6"/>
        <v>0</v>
      </c>
      <c r="G100" s="174"/>
      <c r="H100" s="174"/>
      <c r="I100" s="174"/>
      <c r="J100" s="174"/>
      <c r="K100" s="174"/>
      <c r="L100" s="174"/>
      <c r="M100" s="174"/>
      <c r="N100" s="174"/>
      <c r="O100" s="174"/>
      <c r="Q100" s="19">
        <f t="shared" si="4"/>
        <v>0</v>
      </c>
    </row>
    <row r="101" spans="2:17" hidden="1" x14ac:dyDescent="0.2">
      <c r="B101" s="25"/>
      <c r="C101" s="18" t="e">
        <f>VLOOKUP($D101,'Startovní listina'!B:D,3,0)</f>
        <v>#N/A</v>
      </c>
      <c r="D101" s="30"/>
      <c r="E101" s="77"/>
      <c r="F101" s="73">
        <f t="shared" si="6"/>
        <v>0</v>
      </c>
      <c r="G101" s="174"/>
      <c r="H101" s="174"/>
      <c r="I101" s="174"/>
      <c r="J101" s="174"/>
      <c r="K101" s="174"/>
      <c r="L101" s="174"/>
      <c r="M101" s="174"/>
      <c r="N101" s="174"/>
      <c r="O101" s="174"/>
      <c r="Q101" s="19">
        <f t="shared" si="4"/>
        <v>0</v>
      </c>
    </row>
    <row r="102" spans="2:17" hidden="1" x14ac:dyDescent="0.2">
      <c r="B102" s="25"/>
      <c r="C102" s="18" t="e">
        <f>VLOOKUP($D102,'Startovní listina'!B:D,3,0)</f>
        <v>#N/A</v>
      </c>
      <c r="D102" s="20"/>
      <c r="E102" s="77" t="e">
        <f>VLOOKUP(D102,'Startovní listina'!B:J,9,0)</f>
        <v>#N/A</v>
      </c>
      <c r="F102" s="73">
        <f t="shared" si="6"/>
        <v>0</v>
      </c>
      <c r="G102" s="174"/>
      <c r="H102" s="174"/>
      <c r="I102" s="174"/>
      <c r="J102" s="174"/>
      <c r="K102" s="174"/>
      <c r="L102" s="174"/>
      <c r="M102" s="174"/>
      <c r="N102" s="174"/>
      <c r="O102" s="174"/>
      <c r="Q102" s="19">
        <f t="shared" ref="Q102:Q106" si="7">COUNT(G102:O102)</f>
        <v>0</v>
      </c>
    </row>
    <row r="103" spans="2:17" hidden="1" x14ac:dyDescent="0.2">
      <c r="B103" s="25"/>
      <c r="C103" s="18" t="e">
        <f>VLOOKUP($D103,'Startovní listina'!B:D,3,0)</f>
        <v>#N/A</v>
      </c>
      <c r="D103" s="20"/>
      <c r="E103" s="77" t="e">
        <f>VLOOKUP(D103,'Startovní listina'!B:J,9,0)</f>
        <v>#N/A</v>
      </c>
      <c r="F103" s="73">
        <f t="shared" si="6"/>
        <v>0</v>
      </c>
      <c r="G103" s="174"/>
      <c r="H103" s="174"/>
      <c r="I103" s="174"/>
      <c r="J103" s="174"/>
      <c r="K103" s="174"/>
      <c r="L103" s="174"/>
      <c r="M103" s="174"/>
      <c r="N103" s="174"/>
      <c r="O103" s="174"/>
      <c r="Q103" s="19">
        <f t="shared" si="7"/>
        <v>0</v>
      </c>
    </row>
    <row r="104" spans="2:17" hidden="1" x14ac:dyDescent="0.2">
      <c r="B104" s="25"/>
      <c r="C104" s="18" t="e">
        <f>VLOOKUP($D104,'Startovní listina'!B:D,3,0)</f>
        <v>#N/A</v>
      </c>
      <c r="D104" s="20"/>
      <c r="E104" s="77" t="e">
        <f>VLOOKUP(D104,'Startovní listina'!B:J,9,0)</f>
        <v>#N/A</v>
      </c>
      <c r="F104" s="73">
        <f t="shared" si="6"/>
        <v>0</v>
      </c>
      <c r="G104" s="174"/>
      <c r="H104" s="174"/>
      <c r="I104" s="174"/>
      <c r="J104" s="174"/>
      <c r="K104" s="174"/>
      <c r="L104" s="174"/>
      <c r="M104" s="174"/>
      <c r="N104" s="174"/>
      <c r="O104" s="174"/>
      <c r="Q104" s="19">
        <f t="shared" si="7"/>
        <v>0</v>
      </c>
    </row>
    <row r="105" spans="2:17" hidden="1" x14ac:dyDescent="0.2">
      <c r="B105" s="25"/>
      <c r="C105" s="18" t="e">
        <f>VLOOKUP($D105,'Startovní listina'!B:D,3,0)</f>
        <v>#N/A</v>
      </c>
      <c r="D105" s="20"/>
      <c r="E105" s="77" t="e">
        <f>VLOOKUP(D105,'Startovní listina'!B:J,9,0)</f>
        <v>#N/A</v>
      </c>
      <c r="F105" s="73">
        <f t="shared" si="6"/>
        <v>0</v>
      </c>
      <c r="G105" s="174"/>
      <c r="H105" s="174"/>
      <c r="I105" s="174"/>
      <c r="J105" s="174"/>
      <c r="K105" s="174"/>
      <c r="L105" s="174"/>
      <c r="M105" s="174"/>
      <c r="N105" s="174"/>
      <c r="O105" s="174"/>
      <c r="Q105" s="19">
        <f t="shared" si="7"/>
        <v>0</v>
      </c>
    </row>
    <row r="106" spans="2:17" hidden="1" x14ac:dyDescent="0.2">
      <c r="B106" s="25"/>
      <c r="C106" s="18" t="e">
        <f>VLOOKUP($D106,'Startovní listina'!B:D,3,0)</f>
        <v>#N/A</v>
      </c>
      <c r="D106" s="20"/>
      <c r="E106" s="77" t="e">
        <f>VLOOKUP(D106,'Startovní listina'!B:J,9,0)</f>
        <v>#N/A</v>
      </c>
      <c r="F106" s="73">
        <f t="shared" si="6"/>
        <v>0</v>
      </c>
      <c r="G106" s="174"/>
      <c r="H106" s="174"/>
      <c r="I106" s="174"/>
      <c r="J106" s="174"/>
      <c r="K106" s="174"/>
      <c r="L106" s="174"/>
      <c r="M106" s="174"/>
      <c r="N106" s="174"/>
      <c r="O106" s="174"/>
      <c r="Q106" s="19">
        <f t="shared" si="7"/>
        <v>0</v>
      </c>
    </row>
    <row r="107" spans="2:17" hidden="1" x14ac:dyDescent="0.2"/>
    <row r="108" spans="2:17" hidden="1" x14ac:dyDescent="0.2"/>
  </sheetData>
  <autoFilter ref="B3:O106" xr:uid="{00000000-0009-0000-0000-000004000000}">
    <sortState xmlns:xlrd2="http://schemas.microsoft.com/office/spreadsheetml/2017/richdata2" ref="B4:O97">
      <sortCondition ref="B3:B106"/>
    </sortState>
  </autoFilter>
  <sortState xmlns:xlrd2="http://schemas.microsoft.com/office/spreadsheetml/2017/richdata2" ref="B4:Q90">
    <sortCondition descending="1" ref="F4:F90"/>
  </sortState>
  <phoneticPr fontId="0" type="noConversion"/>
  <conditionalFormatting sqref="C4:C106">
    <cfRule type="cellIs" dxfId="67" priority="134" operator="equal">
      <formula>3</formula>
    </cfRule>
    <cfRule type="cellIs" dxfId="66" priority="150" operator="equal">
      <formula>7</formula>
    </cfRule>
  </conditionalFormatting>
  <conditionalFormatting sqref="C4:C362">
    <cfRule type="cellIs" dxfId="65" priority="351" operator="equal">
      <formula>"1S"</formula>
    </cfRule>
    <cfRule type="cellIs" dxfId="64" priority="352" stopIfTrue="1" operator="equal">
      <formula>6</formula>
    </cfRule>
    <cfRule type="cellIs" dxfId="63" priority="353" stopIfTrue="1" operator="equal">
      <formula>5</formula>
    </cfRule>
    <cfRule type="cellIs" dxfId="62" priority="354" stopIfTrue="1" operator="equal">
      <formula>4</formula>
    </cfRule>
    <cfRule type="cellIs" dxfId="61" priority="355" stopIfTrue="1" operator="equal">
      <formula>2</formula>
    </cfRule>
    <cfRule type="cellIs" dxfId="60" priority="356" stopIfTrue="1" operator="equal">
      <formula>1</formula>
    </cfRule>
  </conditionalFormatting>
  <conditionalFormatting sqref="C15:C106">
    <cfRule type="cellIs" dxfId="59" priority="357" operator="equal">
      <formula>2</formula>
    </cfRule>
    <cfRule type="cellIs" dxfId="58" priority="389" stopIfTrue="1" operator="equal">
      <formula>6</formula>
    </cfRule>
    <cfRule type="cellIs" dxfId="57" priority="390" stopIfTrue="1" operator="equal">
      <formula>5</formula>
    </cfRule>
    <cfRule type="cellIs" dxfId="56" priority="391" stopIfTrue="1" operator="equal">
      <formula>4</formula>
    </cfRule>
    <cfRule type="cellIs" dxfId="55" priority="392" stopIfTrue="1" operator="equal">
      <formula>3</formula>
    </cfRule>
    <cfRule type="cellIs" dxfId="54" priority="393" stopIfTrue="1" operator="equal">
      <formula>1</formula>
    </cfRule>
  </conditionalFormatting>
  <conditionalFormatting sqref="C94:C106">
    <cfRule type="cellIs" dxfId="53" priority="5" operator="equal">
      <formula>3</formula>
    </cfRule>
    <cfRule type="cellIs" dxfId="52" priority="6" operator="equal">
      <formula>7</formula>
    </cfRule>
    <cfRule type="cellIs" dxfId="51" priority="7" operator="equal">
      <formula>"1S"</formula>
    </cfRule>
    <cfRule type="cellIs" dxfId="50" priority="8" stopIfTrue="1" operator="equal">
      <formula>6</formula>
    </cfRule>
    <cfRule type="cellIs" dxfId="49" priority="9" stopIfTrue="1" operator="equal">
      <formula>5</formula>
    </cfRule>
    <cfRule type="cellIs" dxfId="48" priority="10" stopIfTrue="1" operator="equal">
      <formula>4</formula>
    </cfRule>
    <cfRule type="cellIs" dxfId="47" priority="11" stopIfTrue="1" operator="equal">
      <formula>2</formula>
    </cfRule>
    <cfRule type="cellIs" dxfId="46" priority="12" stopIfTrue="1" operator="equal">
      <formula>1</formula>
    </cfRule>
    <cfRule type="cellIs" dxfId="45" priority="14" operator="equal">
      <formula>2</formula>
    </cfRule>
    <cfRule type="cellIs" dxfId="44" priority="15" stopIfTrue="1" operator="equal">
      <formula>6</formula>
    </cfRule>
    <cfRule type="cellIs" dxfId="43" priority="16" stopIfTrue="1" operator="equal">
      <formula>5</formula>
    </cfRule>
    <cfRule type="cellIs" dxfId="42" priority="17" stopIfTrue="1" operator="equal">
      <formula>4</formula>
    </cfRule>
    <cfRule type="cellIs" dxfId="41" priority="18" stopIfTrue="1" operator="equal">
      <formula>3</formula>
    </cfRule>
    <cfRule type="cellIs" dxfId="40" priority="19" stopIfTrue="1" operator="equal">
      <formula>1</formula>
    </cfRule>
    <cfRule type="cellIs" dxfId="39" priority="20" operator="equal">
      <formula>"1S"</formula>
    </cfRule>
    <cfRule type="cellIs" dxfId="38" priority="21" stopIfTrue="1" operator="equal">
      <formula>6</formula>
    </cfRule>
    <cfRule type="cellIs" dxfId="37" priority="22" stopIfTrue="1" operator="equal">
      <formula>5</formula>
    </cfRule>
    <cfRule type="cellIs" dxfId="36" priority="23" stopIfTrue="1" operator="equal">
      <formula>4</formula>
    </cfRule>
    <cfRule type="cellIs" dxfId="35" priority="24" stopIfTrue="1" operator="equal">
      <formula>2</formula>
    </cfRule>
    <cfRule type="cellIs" dxfId="34" priority="25" stopIfTrue="1" operator="equal">
      <formula>1</formula>
    </cfRule>
  </conditionalFormatting>
  <conditionalFormatting sqref="G4:O106 Q4:Q106">
    <cfRule type="cellIs" dxfId="33" priority="86" operator="equal">
      <formula>0</formula>
    </cfRule>
  </conditionalFormatting>
  <pageMargins left="0.78740157499999996" right="0.78740157499999996" top="0.38" bottom="0.55000000000000004" header="0.28999999999999998" footer="0.4921259845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2:W179"/>
  <sheetViews>
    <sheetView showGridLines="0" zoomScale="145" zoomScaleNormal="145" workbookViewId="0">
      <pane ySplit="3" topLeftCell="A4" activePane="bottomLeft" state="frozen"/>
      <selection activeCell="E73" sqref="E73"/>
      <selection pane="bottomLeft" activeCell="D18" sqref="D18"/>
    </sheetView>
  </sheetViews>
  <sheetFormatPr defaultRowHeight="12.75" x14ac:dyDescent="0.2"/>
  <cols>
    <col min="1" max="1" width="2.7109375" customWidth="1"/>
    <col min="2" max="2" width="6.7109375" style="1" customWidth="1"/>
    <col min="3" max="3" width="21.7109375" customWidth="1"/>
    <col min="4" max="4" width="11.85546875" style="1" customWidth="1"/>
    <col min="5" max="13" width="6.7109375" style="1" customWidth="1"/>
    <col min="14" max="14" width="1.5703125" customWidth="1"/>
    <col min="15" max="16" width="7.7109375" customWidth="1"/>
  </cols>
  <sheetData>
    <row r="2" spans="2:17" ht="12.75" customHeight="1" x14ac:dyDescent="0.2">
      <c r="B2" s="61"/>
      <c r="C2" s="62"/>
      <c r="D2" s="63"/>
      <c r="E2" s="28" t="str">
        <f>'Celkové pořadí'!G2</f>
        <v>15.06.</v>
      </c>
      <c r="F2" s="28" t="str">
        <f>'Celkové pořadí'!H2</f>
        <v>29.06.</v>
      </c>
      <c r="G2" s="28" t="str">
        <f>'Celkové pořadí'!I2</f>
        <v>13.07.</v>
      </c>
      <c r="H2" s="28" t="str">
        <f>'Celkové pořadí'!J2</f>
        <v>27.07.</v>
      </c>
      <c r="I2" s="28" t="str">
        <f>'Celkové pořadí'!K2</f>
        <v>10.08.</v>
      </c>
      <c r="J2" s="28" t="str">
        <f>'Celkové pořadí'!L2</f>
        <v>17.08.</v>
      </c>
      <c r="K2" s="28" t="str">
        <f>'Celkové pořadí'!M2</f>
        <v>31.08.</v>
      </c>
      <c r="L2" s="28" t="str">
        <f>'Celkové pořadí'!N2</f>
        <v>07.09.</v>
      </c>
      <c r="M2" s="28" t="str">
        <f>'Celkové pořadí'!O2</f>
        <v>14.09.</v>
      </c>
      <c r="O2" s="67"/>
      <c r="P2" s="67"/>
      <c r="Q2" s="67"/>
    </row>
    <row r="3" spans="2:17" ht="100.15" customHeight="1" x14ac:dyDescent="0.2">
      <c r="B3" s="64" t="s">
        <v>0</v>
      </c>
      <c r="C3" s="65" t="s">
        <v>3</v>
      </c>
      <c r="D3" s="66" t="s">
        <v>4</v>
      </c>
      <c r="E3" s="27" t="str">
        <f>'Celkové pořadí'!G3</f>
        <v>První vítr</v>
      </c>
      <c r="F3" s="27" t="str">
        <f>'Celkové pořadí'!H3</f>
        <v>Slunovrat</v>
      </c>
      <c r="G3" s="27" t="str">
        <f>'Celkové pořadí'!I3</f>
        <v xml:space="preserve"> 6 hodin s YCKP</v>
      </c>
      <c r="H3" s="27" t="str">
        <f>'Celkové pořadí'!J3</f>
        <v>Vánoční regata</v>
      </c>
      <c r="I3" s="27" t="str">
        <f>'Celkové pořadí'!K3</f>
        <v>Modrá stuha Slap</v>
      </c>
      <c r="J3" s="27" t="str">
        <f>'Celkové pořadí'!L3</f>
        <v>Slapseidon</v>
      </c>
      <c r="K3" s="27" t="str">
        <f>'Celkové pořadí'!M3</f>
        <v>Trucregata</v>
      </c>
      <c r="L3" s="27" t="str">
        <f>'Celkové pořadí'!N3</f>
        <v>Regata Laguna</v>
      </c>
      <c r="M3" s="27" t="str">
        <f>'Celkové pořadí'!O3</f>
        <v>Poslední vítr</v>
      </c>
      <c r="O3" s="68" t="s">
        <v>11</v>
      </c>
      <c r="P3" s="68" t="s">
        <v>12</v>
      </c>
      <c r="Q3" s="68" t="s">
        <v>94</v>
      </c>
    </row>
    <row r="4" spans="2:17" x14ac:dyDescent="0.2">
      <c r="B4" s="18">
        <v>1</v>
      </c>
      <c r="C4" s="20" t="s">
        <v>346</v>
      </c>
      <c r="D4" s="73">
        <f>IFERROR(SUM(LARGE(E4:M4,1),LARGE(E4:M4,2),LARGE(E4:M4,3),LARGE(E4:M4,4),LARGE(E4:M4,5),LARGE(E4:M4,6),LARGE(E4:M4,7),LARGE(E4:M4,8),),SUM(E4:M4))</f>
        <v>21</v>
      </c>
      <c r="E4" s="174">
        <v>2</v>
      </c>
      <c r="F4" s="174">
        <v>2</v>
      </c>
      <c r="G4" s="174">
        <v>3</v>
      </c>
      <c r="H4" s="174">
        <v>4</v>
      </c>
      <c r="I4" s="174">
        <v>3</v>
      </c>
      <c r="J4" s="19">
        <v>2</v>
      </c>
      <c r="K4" s="19">
        <v>3</v>
      </c>
      <c r="L4" s="19">
        <v>2</v>
      </c>
      <c r="M4" s="19"/>
      <c r="N4" s="9"/>
      <c r="O4" s="46" t="str">
        <f>IF((COUNT(E4:M4)-8)&gt;0,COUNT(E4:M4)-8,"-")</f>
        <v>-</v>
      </c>
      <c r="P4" s="46" t="str">
        <f>IF(O4=1,SMALL(E4:M4,1),IF(O4=2,SMALL(E4:M4,1)&amp;"; "&amp;SMALL(E4:M4,2),IF(O4=3,SMALL(E4:M4,1)&amp;"; "&amp;SMALL(E4:M4,2)&amp;"; "&amp;SMALL(E4:M4,3),"-")))</f>
        <v>-</v>
      </c>
      <c r="Q4" s="19">
        <f>COUNT(E4:M4)</f>
        <v>8</v>
      </c>
    </row>
    <row r="5" spans="2:17" x14ac:dyDescent="0.2">
      <c r="B5" s="18">
        <v>2</v>
      </c>
      <c r="C5" s="20" t="s">
        <v>333</v>
      </c>
      <c r="D5" s="73">
        <f>IFERROR(SUM(LARGE(E5:M5,1),LARGE(E5:M5,2),LARGE(E5:M5,3),LARGE(E5:M5,4),LARGE(E5:M5,5),LARGE(E5:M5,6),LARGE(E5:M5,7),LARGE(E5:M5,8),),SUM(E5:M5))</f>
        <v>10</v>
      </c>
      <c r="E5" s="174">
        <v>1</v>
      </c>
      <c r="F5" s="174">
        <v>1</v>
      </c>
      <c r="G5" s="174">
        <v>2</v>
      </c>
      <c r="H5" s="174">
        <v>2</v>
      </c>
      <c r="I5" s="174">
        <v>1</v>
      </c>
      <c r="J5" s="19">
        <v>1</v>
      </c>
      <c r="K5" s="19">
        <v>1</v>
      </c>
      <c r="L5" s="19">
        <v>1</v>
      </c>
      <c r="M5" s="19"/>
      <c r="N5" s="9"/>
      <c r="O5" s="46" t="str">
        <f>IF((COUNT(E5:M5)-8)&gt;0,COUNT(E5:M5)-8,"-")</f>
        <v>-</v>
      </c>
      <c r="P5" s="46" t="str">
        <f>IF(O5=1,SMALL(E5:M5,1),IF(O5=2,SMALL(E5:M5,1)&amp;"; "&amp;SMALL(E5:M5,2),IF(O5=3,SMALL(E5:M5,1)&amp;"; "&amp;SMALL(E5:M5,2)&amp;"; "&amp;SMALL(E5:M5,3),"-")))</f>
        <v>-</v>
      </c>
      <c r="Q5" s="19">
        <f>COUNT(E5:M5)</f>
        <v>8</v>
      </c>
    </row>
    <row r="6" spans="2:17" x14ac:dyDescent="0.2">
      <c r="B6" s="18">
        <v>3</v>
      </c>
      <c r="C6" s="20" t="s">
        <v>299</v>
      </c>
      <c r="D6" s="73">
        <f>IFERROR(SUM(LARGE(E6:M6,1),LARGE(E6:M6,2),LARGE(E6:M6,3),LARGE(E6:M6,4),LARGE(E6:M6,5),LARGE(E6:M6,6),LARGE(E6:M6,7),LARGE(E6:M6,8),),SUM(E6:M6))</f>
        <v>10</v>
      </c>
      <c r="E6" s="174"/>
      <c r="F6" s="174"/>
      <c r="G6" s="174"/>
      <c r="H6" s="174">
        <v>3</v>
      </c>
      <c r="I6" s="174">
        <v>2</v>
      </c>
      <c r="J6" s="19">
        <v>3</v>
      </c>
      <c r="K6" s="19">
        <v>2</v>
      </c>
      <c r="L6" s="19"/>
      <c r="M6" s="19"/>
      <c r="N6" s="9"/>
      <c r="O6" s="46" t="str">
        <f>IF((COUNT(E6:M6)-8)&gt;0,COUNT(E6:M6)-8,"-")</f>
        <v>-</v>
      </c>
      <c r="P6" s="46" t="str">
        <f>IF(O6=1,SMALL(E6:M6,1),IF(O6=2,SMALL(E6:M6,1)&amp;"; "&amp;SMALL(E6:M6,2),IF(O6=3,SMALL(E6:M6,1)&amp;"; "&amp;SMALL(E6:M6,2)&amp;"; "&amp;SMALL(E6:M6,3),"-")))</f>
        <v>-</v>
      </c>
      <c r="Q6" s="19">
        <f>COUNT(E6:M6)</f>
        <v>4</v>
      </c>
    </row>
    <row r="7" spans="2:17" x14ac:dyDescent="0.2">
      <c r="B7" s="18">
        <v>4</v>
      </c>
      <c r="C7" s="20" t="s">
        <v>84</v>
      </c>
      <c r="D7" s="73">
        <f>IFERROR(SUM(LARGE(E7:M7,1),LARGE(E7:M7,2),LARGE(E7:M7,3),LARGE(E7:M7,4),LARGE(E7:M7,5),LARGE(E7:M7,6),LARGE(E7:M7,7),LARGE(E7:M7,8),),SUM(E7:M7))</f>
        <v>9</v>
      </c>
      <c r="E7" s="174"/>
      <c r="F7" s="174"/>
      <c r="G7" s="174"/>
      <c r="H7" s="174">
        <v>5</v>
      </c>
      <c r="I7" s="174"/>
      <c r="J7" s="19"/>
      <c r="K7" s="19">
        <v>4</v>
      </c>
      <c r="L7" s="19"/>
      <c r="M7" s="19"/>
      <c r="N7" s="9"/>
      <c r="O7" s="46" t="str">
        <f>IF((COUNT(E7:M7)-8)&gt;0,COUNT(E7:M7)-8,"-")</f>
        <v>-</v>
      </c>
      <c r="P7" s="46" t="str">
        <f>IF(O7=1,SMALL(E7:M7,1),IF(O7=2,SMALL(E7:M7,1)&amp;"; "&amp;SMALL(E7:M7,2),IF(O7=3,SMALL(E7:M7,1)&amp;"; "&amp;SMALL(E7:M7,2)&amp;"; "&amp;SMALL(E7:M7,3),"-")))</f>
        <v>-</v>
      </c>
      <c r="Q7" s="19">
        <f>COUNT(E7:M7)</f>
        <v>2</v>
      </c>
    </row>
    <row r="8" spans="2:17" x14ac:dyDescent="0.2">
      <c r="B8" s="18">
        <v>5</v>
      </c>
      <c r="C8" s="20" t="s">
        <v>156</v>
      </c>
      <c r="D8" s="73">
        <f>IFERROR(SUM(LARGE(E8:M8,1),LARGE(E8:M8,2),LARGE(E8:M8,3),LARGE(E8:M8,4),LARGE(E8:M8,5),LARGE(E8:M8,6),LARGE(E8:M8,7),LARGE(E8:M8,8),),SUM(E8:M8))</f>
        <v>2</v>
      </c>
      <c r="E8" s="174"/>
      <c r="F8" s="174"/>
      <c r="G8" s="174">
        <v>1</v>
      </c>
      <c r="H8" s="174">
        <v>1</v>
      </c>
      <c r="I8" s="19"/>
      <c r="J8" s="19"/>
      <c r="K8" s="19"/>
      <c r="L8" s="19"/>
      <c r="M8" s="19"/>
      <c r="N8" s="9"/>
      <c r="O8" s="46" t="str">
        <f>IF((COUNT(E8:M8)-8)&gt;0,COUNT(E8:M8)-8,"-")</f>
        <v>-</v>
      </c>
      <c r="P8" s="46" t="str">
        <f>IF(O8=1,SMALL(E8:M8,1),IF(O8=2,SMALL(E8:M8,1)&amp;"; "&amp;SMALL(E8:M8,2),IF(O8=3,SMALL(E8:M8,1)&amp;"; "&amp;SMALL(E8:M8,2)&amp;"; "&amp;SMALL(E8:M8,3),"-")))</f>
        <v>-</v>
      </c>
      <c r="Q8" s="19">
        <f>COUNT(E8:M8)</f>
        <v>2</v>
      </c>
    </row>
    <row r="9" spans="2:17" hidden="1" x14ac:dyDescent="0.2">
      <c r="B9" s="18">
        <v>6</v>
      </c>
      <c r="C9" s="20"/>
      <c r="D9" s="73">
        <f t="shared" ref="D9:D12" si="0">IFERROR(SUM(LARGE(E9:M9,1),LARGE(E9:M9,2),LARGE(E9:M9,3),LARGE(E9:M9,4),LARGE(E9:M9,5),LARGE(E9:M9,6),LARGE(E9:M9,7),LARGE(E9:M9,8),),SUM(E9:M9))</f>
        <v>0</v>
      </c>
      <c r="E9" s="19"/>
      <c r="F9" s="19"/>
      <c r="G9" s="19"/>
      <c r="H9" s="19"/>
      <c r="I9" s="19"/>
      <c r="J9" s="19"/>
      <c r="K9" s="19"/>
      <c r="L9" s="19"/>
      <c r="M9" s="19"/>
      <c r="N9" s="9"/>
      <c r="O9" s="46" t="str">
        <f t="shared" ref="O9:O13" si="1">IF((COUNT(E9:M9)-8)&gt;0,COUNT(E9:M9)-8,"-")</f>
        <v>-</v>
      </c>
      <c r="P9" s="46" t="str">
        <f t="shared" ref="P9:P13" si="2">IF(O9=1,SMALL(E9:M9,1),IF(O9=2,SMALL(E9:M9,1)&amp;"; "&amp;SMALL(E9:M9,2),IF(O9=3,SMALL(E9:M9,1)&amp;"; "&amp;SMALL(E9:M9,2)&amp;"; "&amp;SMALL(E9:M9,3),"-")))</f>
        <v>-</v>
      </c>
      <c r="Q9" s="19">
        <f t="shared" ref="Q9:Q13" si="3">COUNT(E9:M9)</f>
        <v>0</v>
      </c>
    </row>
    <row r="10" spans="2:17" hidden="1" x14ac:dyDescent="0.2">
      <c r="B10" s="18">
        <v>7</v>
      </c>
      <c r="C10" s="20"/>
      <c r="D10" s="73">
        <f t="shared" si="0"/>
        <v>0</v>
      </c>
      <c r="E10" s="19"/>
      <c r="F10" s="19"/>
      <c r="G10" s="19"/>
      <c r="H10" s="19"/>
      <c r="I10" s="19"/>
      <c r="J10" s="19"/>
      <c r="K10" s="19"/>
      <c r="L10" s="19"/>
      <c r="M10" s="19"/>
      <c r="N10" s="9"/>
      <c r="O10" s="46" t="str">
        <f t="shared" si="1"/>
        <v>-</v>
      </c>
      <c r="P10" s="46" t="str">
        <f t="shared" si="2"/>
        <v>-</v>
      </c>
      <c r="Q10" s="19">
        <f t="shared" si="3"/>
        <v>0</v>
      </c>
    </row>
    <row r="11" spans="2:17" hidden="1" x14ac:dyDescent="0.2">
      <c r="B11" s="18">
        <v>8</v>
      </c>
      <c r="C11" s="20"/>
      <c r="D11" s="73">
        <f t="shared" si="0"/>
        <v>0</v>
      </c>
      <c r="E11" s="19"/>
      <c r="F11" s="19"/>
      <c r="G11" s="19"/>
      <c r="H11" s="19"/>
      <c r="I11" s="19"/>
      <c r="J11" s="19"/>
      <c r="K11" s="19"/>
      <c r="L11" s="19"/>
      <c r="M11" s="19"/>
      <c r="N11" s="9"/>
      <c r="O11" s="46" t="str">
        <f t="shared" si="1"/>
        <v>-</v>
      </c>
      <c r="P11" s="46" t="str">
        <f t="shared" si="2"/>
        <v>-</v>
      </c>
      <c r="Q11" s="19">
        <f t="shared" si="3"/>
        <v>0</v>
      </c>
    </row>
    <row r="12" spans="2:17" hidden="1" x14ac:dyDescent="0.2">
      <c r="B12" s="18">
        <v>9</v>
      </c>
      <c r="C12" s="20"/>
      <c r="D12" s="73">
        <f t="shared" si="0"/>
        <v>0</v>
      </c>
      <c r="E12" s="19"/>
      <c r="F12" s="19"/>
      <c r="G12" s="19"/>
      <c r="H12" s="19"/>
      <c r="I12" s="19"/>
      <c r="J12" s="19"/>
      <c r="K12" s="19"/>
      <c r="L12" s="19"/>
      <c r="M12" s="19"/>
      <c r="N12" s="9"/>
      <c r="O12" s="46" t="str">
        <f t="shared" si="1"/>
        <v>-</v>
      </c>
      <c r="P12" s="46" t="str">
        <f t="shared" si="2"/>
        <v>-</v>
      </c>
      <c r="Q12" s="19">
        <f t="shared" si="3"/>
        <v>0</v>
      </c>
    </row>
    <row r="13" spans="2:17" hidden="1" x14ac:dyDescent="0.2">
      <c r="B13" s="18">
        <v>10</v>
      </c>
      <c r="C13" s="20"/>
      <c r="D13" s="73"/>
      <c r="E13" s="19"/>
      <c r="F13" s="19"/>
      <c r="G13" s="19"/>
      <c r="H13" s="19"/>
      <c r="I13" s="19"/>
      <c r="J13" s="19"/>
      <c r="K13" s="19"/>
      <c r="L13" s="19"/>
      <c r="M13" s="19"/>
      <c r="N13" s="9"/>
      <c r="O13" s="46" t="str">
        <f t="shared" si="1"/>
        <v>-</v>
      </c>
      <c r="P13" s="46" t="str">
        <f t="shared" si="2"/>
        <v>-</v>
      </c>
      <c r="Q13" s="19">
        <f t="shared" si="3"/>
        <v>0</v>
      </c>
    </row>
    <row r="14" spans="2:17" x14ac:dyDescent="0.2">
      <c r="D14" s="8"/>
      <c r="E14" s="7"/>
      <c r="F14" s="7"/>
      <c r="G14" s="7"/>
      <c r="H14" s="7"/>
      <c r="I14" s="7"/>
      <c r="J14" s="7"/>
      <c r="K14" s="7"/>
      <c r="L14" s="7"/>
      <c r="M14" s="7"/>
    </row>
    <row r="15" spans="2:17" x14ac:dyDescent="0.2">
      <c r="D15" s="8"/>
      <c r="E15" s="7"/>
      <c r="F15" s="7"/>
      <c r="G15" s="7"/>
      <c r="H15" s="7"/>
      <c r="I15" s="7"/>
      <c r="J15" s="7"/>
      <c r="K15" s="7"/>
      <c r="L15" s="7"/>
      <c r="M15" s="7"/>
    </row>
    <row r="28" spans="1:23" s="1" customFormat="1" x14ac:dyDescent="0.2">
      <c r="A28"/>
      <c r="C28"/>
      <c r="N28"/>
      <c r="O28"/>
      <c r="P28"/>
      <c r="Q28"/>
      <c r="R28"/>
      <c r="S28"/>
      <c r="T28"/>
      <c r="U28"/>
      <c r="V28"/>
      <c r="W28"/>
    </row>
    <row r="29" spans="1:23" s="1" customFormat="1" x14ac:dyDescent="0.2">
      <c r="A29"/>
      <c r="C29"/>
      <c r="N29"/>
      <c r="O29"/>
      <c r="P29"/>
      <c r="Q29"/>
      <c r="R29"/>
      <c r="S29"/>
      <c r="T29"/>
      <c r="U29"/>
      <c r="V29"/>
      <c r="W29"/>
    </row>
    <row r="30" spans="1:23" s="1" customFormat="1" x14ac:dyDescent="0.2">
      <c r="A30"/>
      <c r="C30"/>
      <c r="N30"/>
      <c r="O30"/>
      <c r="P30"/>
      <c r="Q30"/>
      <c r="R30"/>
      <c r="S30"/>
      <c r="T30"/>
      <c r="U30"/>
      <c r="V30"/>
      <c r="W30"/>
    </row>
    <row r="31" spans="1:23" s="1" customFormat="1" x14ac:dyDescent="0.2">
      <c r="A31"/>
      <c r="C31"/>
      <c r="N31"/>
      <c r="O31"/>
      <c r="P31"/>
      <c r="Q31"/>
      <c r="R31"/>
      <c r="S31"/>
      <c r="T31"/>
      <c r="U31"/>
      <c r="V31"/>
      <c r="W31"/>
    </row>
    <row r="32" spans="1:23" s="1" customFormat="1" x14ac:dyDescent="0.2">
      <c r="A32"/>
      <c r="C32"/>
      <c r="N32"/>
      <c r="O32"/>
      <c r="P32"/>
      <c r="Q32"/>
      <c r="R32"/>
      <c r="S32"/>
      <c r="T32"/>
      <c r="U32"/>
      <c r="V32"/>
      <c r="W32"/>
    </row>
    <row r="33" spans="1:23" s="1" customFormat="1" x14ac:dyDescent="0.2">
      <c r="A33"/>
      <c r="C33"/>
      <c r="N33"/>
      <c r="O33"/>
      <c r="P33"/>
      <c r="Q33"/>
      <c r="R33"/>
      <c r="S33"/>
      <c r="T33"/>
      <c r="U33"/>
      <c r="V33"/>
      <c r="W33"/>
    </row>
    <row r="34" spans="1:23" s="1" customFormat="1" x14ac:dyDescent="0.2">
      <c r="A34"/>
      <c r="C34"/>
      <c r="N34"/>
      <c r="O34"/>
      <c r="P34"/>
      <c r="Q34"/>
      <c r="R34"/>
      <c r="S34"/>
      <c r="T34"/>
      <c r="U34"/>
      <c r="V34"/>
      <c r="W34"/>
    </row>
    <row r="35" spans="1:23" s="1" customFormat="1" x14ac:dyDescent="0.2">
      <c r="A35"/>
      <c r="C35"/>
      <c r="N35"/>
      <c r="O35"/>
      <c r="P35"/>
      <c r="Q35"/>
      <c r="R35"/>
      <c r="S35"/>
      <c r="T35"/>
      <c r="U35"/>
      <c r="V35"/>
      <c r="W35"/>
    </row>
    <row r="36" spans="1:23" s="1" customFormat="1" x14ac:dyDescent="0.2">
      <c r="A36"/>
      <c r="C36"/>
      <c r="N36"/>
      <c r="O36"/>
      <c r="P36"/>
      <c r="Q36"/>
      <c r="R36"/>
      <c r="S36"/>
      <c r="T36"/>
      <c r="U36"/>
      <c r="V36"/>
      <c r="W36"/>
    </row>
    <row r="37" spans="1:23" s="1" customFormat="1" x14ac:dyDescent="0.2">
      <c r="A37"/>
      <c r="C37"/>
      <c r="N37"/>
      <c r="O37"/>
      <c r="P37"/>
      <c r="Q37"/>
      <c r="R37"/>
      <c r="S37"/>
      <c r="T37"/>
      <c r="U37"/>
      <c r="V37"/>
      <c r="W37"/>
    </row>
    <row r="38" spans="1:23" s="1" customFormat="1" x14ac:dyDescent="0.2">
      <c r="A38"/>
      <c r="C38"/>
      <c r="N38"/>
      <c r="O38"/>
      <c r="P38"/>
      <c r="Q38"/>
      <c r="R38"/>
      <c r="S38"/>
      <c r="T38"/>
      <c r="U38"/>
      <c r="V38"/>
      <c r="W38"/>
    </row>
    <row r="39" spans="1:23" s="1" customFormat="1" x14ac:dyDescent="0.2">
      <c r="A39"/>
      <c r="C39"/>
      <c r="N39"/>
      <c r="O39"/>
      <c r="P39"/>
      <c r="Q39"/>
      <c r="R39"/>
      <c r="S39"/>
      <c r="T39"/>
      <c r="U39"/>
      <c r="V39"/>
      <c r="W39"/>
    </row>
    <row r="40" spans="1:23" s="1" customFormat="1" x14ac:dyDescent="0.2">
      <c r="A40"/>
      <c r="C40"/>
      <c r="N40"/>
      <c r="O40"/>
      <c r="P40"/>
      <c r="Q40"/>
      <c r="R40"/>
      <c r="S40"/>
      <c r="T40"/>
      <c r="U40"/>
      <c r="V40"/>
      <c r="W40"/>
    </row>
    <row r="41" spans="1:23" s="1" customFormat="1" x14ac:dyDescent="0.2">
      <c r="A41"/>
      <c r="C41"/>
      <c r="N41"/>
      <c r="O41"/>
      <c r="P41"/>
      <c r="Q41"/>
      <c r="R41"/>
      <c r="S41"/>
      <c r="T41"/>
      <c r="U41"/>
      <c r="V41"/>
      <c r="W41"/>
    </row>
    <row r="42" spans="1:23" s="1" customFormat="1" x14ac:dyDescent="0.2">
      <c r="A42"/>
      <c r="C42"/>
      <c r="N42"/>
      <c r="O42"/>
      <c r="P42"/>
      <c r="Q42"/>
      <c r="R42"/>
      <c r="S42"/>
      <c r="T42"/>
      <c r="U42"/>
      <c r="V42"/>
      <c r="W42"/>
    </row>
    <row r="43" spans="1:23" s="1" customFormat="1" x14ac:dyDescent="0.2">
      <c r="A43"/>
      <c r="C43"/>
      <c r="N43"/>
      <c r="O43"/>
      <c r="P43"/>
      <c r="Q43"/>
      <c r="R43"/>
      <c r="S43"/>
      <c r="T43"/>
      <c r="U43"/>
      <c r="V43"/>
      <c r="W43"/>
    </row>
    <row r="44" spans="1:23" s="1" customFormat="1" x14ac:dyDescent="0.2">
      <c r="A44"/>
      <c r="C44"/>
      <c r="N44"/>
      <c r="O44"/>
      <c r="P44"/>
      <c r="Q44"/>
      <c r="R44"/>
      <c r="S44"/>
      <c r="T44"/>
      <c r="U44"/>
      <c r="V44"/>
      <c r="W44"/>
    </row>
    <row r="45" spans="1:23" s="1" customFormat="1" x14ac:dyDescent="0.2">
      <c r="A45"/>
      <c r="C45"/>
      <c r="N45"/>
      <c r="O45"/>
      <c r="P45"/>
      <c r="Q45"/>
      <c r="R45"/>
      <c r="S45"/>
      <c r="T45"/>
      <c r="U45"/>
      <c r="V45"/>
      <c r="W45"/>
    </row>
    <row r="46" spans="1:23" s="1" customFormat="1" x14ac:dyDescent="0.2">
      <c r="A46"/>
      <c r="C46"/>
      <c r="N46"/>
      <c r="O46"/>
      <c r="P46"/>
      <c r="Q46"/>
      <c r="R46"/>
      <c r="S46"/>
      <c r="T46"/>
      <c r="U46"/>
      <c r="V46"/>
      <c r="W46"/>
    </row>
    <row r="47" spans="1:23" s="1" customFormat="1" x14ac:dyDescent="0.2">
      <c r="A47"/>
      <c r="C47"/>
      <c r="N47"/>
      <c r="O47"/>
      <c r="P47"/>
      <c r="Q47"/>
      <c r="R47"/>
      <c r="S47"/>
      <c r="T47"/>
      <c r="U47"/>
      <c r="V47"/>
      <c r="W47"/>
    </row>
    <row r="48" spans="1:23" s="1" customFormat="1" x14ac:dyDescent="0.2">
      <c r="A48"/>
      <c r="C48"/>
      <c r="N48"/>
      <c r="O48"/>
      <c r="P48"/>
      <c r="Q48"/>
      <c r="R48"/>
      <c r="S48"/>
      <c r="T48"/>
      <c r="U48"/>
      <c r="V48"/>
      <c r="W48"/>
    </row>
    <row r="49" spans="1:23" s="1" customFormat="1" x14ac:dyDescent="0.2">
      <c r="A49"/>
      <c r="C49"/>
      <c r="N49"/>
      <c r="O49"/>
      <c r="P49"/>
      <c r="Q49"/>
      <c r="R49"/>
      <c r="S49"/>
      <c r="T49"/>
      <c r="U49"/>
      <c r="V49"/>
      <c r="W49"/>
    </row>
    <row r="50" spans="1:23" s="1" customFormat="1" x14ac:dyDescent="0.2">
      <c r="A50"/>
      <c r="C50"/>
      <c r="N50"/>
      <c r="O50"/>
      <c r="P50"/>
      <c r="Q50"/>
      <c r="R50"/>
      <c r="S50"/>
      <c r="T50"/>
      <c r="U50"/>
      <c r="V50"/>
      <c r="W50"/>
    </row>
    <row r="51" spans="1:23" s="1" customFormat="1" x14ac:dyDescent="0.2">
      <c r="A51"/>
      <c r="C51"/>
      <c r="N51"/>
      <c r="O51"/>
      <c r="P51"/>
      <c r="Q51"/>
      <c r="R51"/>
      <c r="S51"/>
      <c r="T51"/>
      <c r="U51"/>
      <c r="V51"/>
      <c r="W51"/>
    </row>
    <row r="52" spans="1:23" s="1" customFormat="1" x14ac:dyDescent="0.2">
      <c r="A52"/>
      <c r="C52"/>
      <c r="N52"/>
      <c r="O52"/>
      <c r="P52"/>
      <c r="Q52"/>
      <c r="R52"/>
      <c r="S52"/>
      <c r="T52"/>
      <c r="U52"/>
      <c r="V52"/>
      <c r="W52"/>
    </row>
    <row r="53" spans="1:23" s="1" customFormat="1" x14ac:dyDescent="0.2">
      <c r="A53"/>
      <c r="C53"/>
      <c r="N53"/>
      <c r="O53"/>
      <c r="P53"/>
      <c r="Q53"/>
      <c r="R53"/>
      <c r="S53"/>
      <c r="T53"/>
      <c r="U53"/>
      <c r="V53"/>
      <c r="W53"/>
    </row>
    <row r="54" spans="1:23" s="1" customFormat="1" x14ac:dyDescent="0.2">
      <c r="A54"/>
      <c r="C54"/>
      <c r="N54"/>
      <c r="O54"/>
      <c r="P54"/>
      <c r="Q54"/>
      <c r="R54"/>
      <c r="S54"/>
      <c r="T54"/>
      <c r="U54"/>
      <c r="V54"/>
      <c r="W54"/>
    </row>
    <row r="55" spans="1:23" s="1" customFormat="1" x14ac:dyDescent="0.2">
      <c r="A55"/>
      <c r="C55"/>
      <c r="N55"/>
      <c r="O55"/>
      <c r="P55"/>
      <c r="Q55"/>
      <c r="R55"/>
      <c r="S55"/>
      <c r="T55"/>
      <c r="U55"/>
      <c r="V55"/>
      <c r="W55"/>
    </row>
    <row r="56" spans="1:23" s="1" customFormat="1" x14ac:dyDescent="0.2">
      <c r="A56"/>
      <c r="C56"/>
      <c r="N56"/>
      <c r="O56"/>
      <c r="P56"/>
      <c r="Q56"/>
      <c r="R56"/>
      <c r="S56"/>
      <c r="T56"/>
      <c r="U56"/>
      <c r="V56"/>
      <c r="W56"/>
    </row>
    <row r="57" spans="1:23" s="1" customFormat="1" x14ac:dyDescent="0.2">
      <c r="A57"/>
      <c r="C57"/>
      <c r="N57"/>
      <c r="O57"/>
      <c r="P57"/>
      <c r="Q57"/>
      <c r="R57"/>
      <c r="S57"/>
      <c r="T57"/>
      <c r="U57"/>
      <c r="V57"/>
      <c r="W57"/>
    </row>
    <row r="58" spans="1:23" s="1" customFormat="1" x14ac:dyDescent="0.2">
      <c r="A58"/>
      <c r="C58"/>
      <c r="N58"/>
      <c r="O58"/>
      <c r="P58"/>
      <c r="Q58"/>
      <c r="R58"/>
      <c r="S58"/>
      <c r="T58"/>
      <c r="U58"/>
      <c r="V58"/>
      <c r="W58"/>
    </row>
    <row r="59" spans="1:23" s="1" customFormat="1" x14ac:dyDescent="0.2">
      <c r="A59"/>
      <c r="C59"/>
      <c r="N59"/>
      <c r="O59"/>
      <c r="P59"/>
      <c r="Q59"/>
      <c r="R59"/>
      <c r="S59"/>
      <c r="T59"/>
      <c r="U59"/>
      <c r="V59"/>
      <c r="W59"/>
    </row>
    <row r="60" spans="1:23" s="1" customFormat="1" x14ac:dyDescent="0.2">
      <c r="A60"/>
      <c r="C60"/>
      <c r="N60"/>
      <c r="O60"/>
      <c r="P60"/>
      <c r="Q60"/>
      <c r="R60"/>
      <c r="S60"/>
      <c r="T60"/>
      <c r="U60"/>
      <c r="V60"/>
      <c r="W60"/>
    </row>
    <row r="61" spans="1:23" s="1" customFormat="1" x14ac:dyDescent="0.2">
      <c r="A61"/>
      <c r="C61"/>
      <c r="N61"/>
      <c r="O61"/>
      <c r="P61"/>
      <c r="Q61"/>
      <c r="R61"/>
      <c r="S61"/>
      <c r="T61"/>
      <c r="U61"/>
      <c r="V61"/>
      <c r="W61"/>
    </row>
    <row r="62" spans="1:23" s="1" customFormat="1" x14ac:dyDescent="0.2">
      <c r="A62"/>
      <c r="C62"/>
      <c r="N62"/>
      <c r="O62"/>
      <c r="P62"/>
      <c r="Q62"/>
      <c r="R62"/>
      <c r="S62"/>
      <c r="T62"/>
      <c r="U62"/>
      <c r="V62"/>
      <c r="W62"/>
    </row>
    <row r="63" spans="1:23" s="1" customFormat="1" x14ac:dyDescent="0.2">
      <c r="A63"/>
      <c r="C63"/>
      <c r="N63"/>
      <c r="O63"/>
      <c r="P63"/>
      <c r="Q63"/>
      <c r="R63"/>
      <c r="S63"/>
      <c r="T63"/>
      <c r="U63"/>
      <c r="V63"/>
      <c r="W63"/>
    </row>
    <row r="64" spans="1:23" s="1" customFormat="1" x14ac:dyDescent="0.2">
      <c r="A64"/>
      <c r="C64"/>
      <c r="N64"/>
      <c r="O64"/>
      <c r="P64"/>
      <c r="Q64"/>
      <c r="R64"/>
      <c r="S64"/>
      <c r="T64"/>
      <c r="U64"/>
      <c r="V64"/>
      <c r="W64"/>
    </row>
    <row r="65" spans="1:23" s="1" customFormat="1" x14ac:dyDescent="0.2">
      <c r="A65"/>
      <c r="C65"/>
      <c r="N65"/>
      <c r="O65"/>
      <c r="P65"/>
      <c r="Q65"/>
      <c r="R65"/>
      <c r="S65"/>
      <c r="T65"/>
      <c r="U65"/>
      <c r="V65"/>
      <c r="W65"/>
    </row>
    <row r="66" spans="1:23" s="1" customFormat="1" x14ac:dyDescent="0.2">
      <c r="A66"/>
      <c r="C66"/>
      <c r="N66"/>
      <c r="O66"/>
      <c r="P66"/>
      <c r="Q66"/>
      <c r="R66"/>
      <c r="S66"/>
      <c r="T66"/>
      <c r="U66"/>
      <c r="V66"/>
      <c r="W66"/>
    </row>
    <row r="67" spans="1:23" s="1" customFormat="1" x14ac:dyDescent="0.2">
      <c r="A67"/>
      <c r="C67"/>
      <c r="N67"/>
      <c r="O67"/>
      <c r="P67"/>
      <c r="Q67"/>
      <c r="R67"/>
      <c r="S67"/>
      <c r="T67"/>
      <c r="U67"/>
      <c r="V67"/>
      <c r="W67"/>
    </row>
    <row r="68" spans="1:23" s="1" customFormat="1" x14ac:dyDescent="0.2">
      <c r="A68"/>
      <c r="C68"/>
      <c r="N68"/>
      <c r="O68"/>
      <c r="P68"/>
      <c r="Q68"/>
      <c r="R68"/>
      <c r="S68"/>
      <c r="T68"/>
      <c r="U68"/>
      <c r="V68"/>
      <c r="W68"/>
    </row>
    <row r="69" spans="1:23" s="1" customFormat="1" x14ac:dyDescent="0.2">
      <c r="A69"/>
      <c r="C69"/>
      <c r="N69"/>
      <c r="O69"/>
      <c r="P69"/>
      <c r="Q69"/>
      <c r="R69"/>
      <c r="S69"/>
      <c r="T69"/>
      <c r="U69"/>
      <c r="V69"/>
      <c r="W69"/>
    </row>
    <row r="70" spans="1:23" s="1" customFormat="1" x14ac:dyDescent="0.2">
      <c r="A70"/>
      <c r="C70"/>
      <c r="N70"/>
      <c r="O70"/>
      <c r="P70"/>
      <c r="Q70"/>
      <c r="R70"/>
      <c r="S70"/>
      <c r="T70"/>
      <c r="U70"/>
      <c r="V70"/>
      <c r="W70"/>
    </row>
    <row r="71" spans="1:23" s="1" customFormat="1" x14ac:dyDescent="0.2">
      <c r="A71"/>
      <c r="C71"/>
      <c r="N71"/>
      <c r="O71"/>
      <c r="P71"/>
      <c r="Q71"/>
      <c r="R71"/>
      <c r="S71"/>
      <c r="T71"/>
      <c r="U71"/>
      <c r="V71"/>
      <c r="W71"/>
    </row>
    <row r="72" spans="1:23" s="1" customFormat="1" x14ac:dyDescent="0.2">
      <c r="A72"/>
      <c r="C72"/>
      <c r="N72"/>
      <c r="O72"/>
      <c r="P72"/>
      <c r="Q72"/>
      <c r="R72"/>
      <c r="S72"/>
      <c r="T72"/>
      <c r="U72"/>
      <c r="V72"/>
      <c r="W72"/>
    </row>
    <row r="73" spans="1:23" s="1" customFormat="1" x14ac:dyDescent="0.2">
      <c r="A73"/>
      <c r="C73"/>
      <c r="N73"/>
      <c r="O73"/>
      <c r="P73"/>
      <c r="Q73"/>
      <c r="R73"/>
      <c r="S73"/>
      <c r="T73"/>
      <c r="U73"/>
      <c r="V73"/>
      <c r="W73"/>
    </row>
    <row r="74" spans="1:23" s="1" customFormat="1" x14ac:dyDescent="0.2">
      <c r="A74"/>
      <c r="C74"/>
      <c r="N74"/>
      <c r="O74"/>
      <c r="P74"/>
      <c r="Q74"/>
      <c r="R74"/>
      <c r="S74"/>
      <c r="T74"/>
      <c r="U74"/>
      <c r="V74"/>
      <c r="W74"/>
    </row>
    <row r="75" spans="1:23" s="1" customFormat="1" x14ac:dyDescent="0.2">
      <c r="A75"/>
      <c r="C75"/>
      <c r="N75"/>
      <c r="O75"/>
      <c r="P75"/>
      <c r="Q75"/>
      <c r="R75"/>
      <c r="S75"/>
      <c r="T75"/>
      <c r="U75"/>
      <c r="V75"/>
      <c r="W75"/>
    </row>
    <row r="76" spans="1:23" s="1" customFormat="1" x14ac:dyDescent="0.2">
      <c r="A76"/>
      <c r="C76"/>
      <c r="N76"/>
      <c r="O76"/>
      <c r="P76"/>
      <c r="Q76"/>
      <c r="R76"/>
      <c r="S76"/>
      <c r="T76"/>
      <c r="U76"/>
      <c r="V76"/>
      <c r="W76"/>
    </row>
    <row r="77" spans="1:23" s="1" customFormat="1" x14ac:dyDescent="0.2">
      <c r="A77"/>
      <c r="C77"/>
      <c r="N77"/>
      <c r="O77"/>
      <c r="P77"/>
      <c r="Q77"/>
      <c r="R77"/>
      <c r="S77"/>
      <c r="T77"/>
      <c r="U77"/>
      <c r="V77"/>
      <c r="W77"/>
    </row>
    <row r="78" spans="1:23" s="1" customFormat="1" x14ac:dyDescent="0.2">
      <c r="A78"/>
      <c r="C78"/>
      <c r="N78"/>
      <c r="O78"/>
      <c r="P78"/>
      <c r="Q78"/>
      <c r="R78"/>
      <c r="S78"/>
      <c r="T78"/>
      <c r="U78"/>
      <c r="V78"/>
      <c r="W78"/>
    </row>
    <row r="79" spans="1:23" s="1" customFormat="1" x14ac:dyDescent="0.2">
      <c r="A79"/>
      <c r="C79"/>
      <c r="N79"/>
      <c r="O79"/>
      <c r="P79"/>
      <c r="Q79"/>
      <c r="R79"/>
      <c r="S79"/>
      <c r="T79"/>
      <c r="U79"/>
      <c r="V79"/>
      <c r="W79"/>
    </row>
    <row r="80" spans="1:23" s="1" customFormat="1" x14ac:dyDescent="0.2">
      <c r="A80"/>
      <c r="C80"/>
      <c r="N80"/>
      <c r="O80"/>
      <c r="P80"/>
      <c r="Q80"/>
      <c r="R80"/>
      <c r="S80"/>
      <c r="T80"/>
      <c r="U80"/>
      <c r="V80"/>
      <c r="W80"/>
    </row>
    <row r="81" spans="1:23" s="1" customFormat="1" x14ac:dyDescent="0.2">
      <c r="A81"/>
      <c r="C81"/>
      <c r="N81"/>
      <c r="O81"/>
      <c r="P81"/>
      <c r="Q81"/>
      <c r="R81"/>
      <c r="S81"/>
      <c r="T81"/>
      <c r="U81"/>
      <c r="V81"/>
      <c r="W81"/>
    </row>
    <row r="82" spans="1:23" s="1" customFormat="1" x14ac:dyDescent="0.2">
      <c r="A82"/>
      <c r="C82"/>
      <c r="N82"/>
      <c r="O82"/>
      <c r="P82"/>
      <c r="Q82"/>
      <c r="R82"/>
      <c r="S82"/>
      <c r="T82"/>
      <c r="U82"/>
      <c r="V82"/>
      <c r="W82"/>
    </row>
    <row r="83" spans="1:23" s="1" customFormat="1" x14ac:dyDescent="0.2">
      <c r="A83"/>
      <c r="C83"/>
      <c r="N83"/>
      <c r="O83"/>
      <c r="P83"/>
      <c r="Q83"/>
      <c r="R83"/>
      <c r="S83"/>
      <c r="T83"/>
      <c r="U83"/>
      <c r="V83"/>
      <c r="W83"/>
    </row>
    <row r="84" spans="1:23" s="1" customFormat="1" x14ac:dyDescent="0.2">
      <c r="A84"/>
      <c r="C84"/>
      <c r="N84"/>
      <c r="O84"/>
      <c r="P84"/>
      <c r="Q84"/>
      <c r="R84"/>
      <c r="S84"/>
      <c r="T84"/>
      <c r="U84"/>
      <c r="V84"/>
      <c r="W84"/>
    </row>
    <row r="85" spans="1:23" s="1" customFormat="1" x14ac:dyDescent="0.2">
      <c r="A85"/>
      <c r="C85"/>
      <c r="N85"/>
      <c r="O85"/>
      <c r="P85"/>
      <c r="Q85"/>
      <c r="R85"/>
      <c r="S85"/>
      <c r="T85"/>
      <c r="U85"/>
      <c r="V85"/>
      <c r="W85"/>
    </row>
    <row r="86" spans="1:23" s="1" customFormat="1" x14ac:dyDescent="0.2">
      <c r="A86"/>
      <c r="C86"/>
      <c r="N86"/>
      <c r="O86"/>
      <c r="P86"/>
      <c r="Q86"/>
      <c r="R86"/>
      <c r="S86"/>
      <c r="T86"/>
      <c r="U86"/>
      <c r="V86"/>
      <c r="W86"/>
    </row>
    <row r="87" spans="1:23" s="1" customFormat="1" x14ac:dyDescent="0.2">
      <c r="A87"/>
      <c r="C87"/>
      <c r="N87"/>
      <c r="O87"/>
      <c r="P87"/>
      <c r="Q87"/>
      <c r="R87"/>
      <c r="S87"/>
      <c r="T87"/>
      <c r="U87"/>
      <c r="V87"/>
      <c r="W87"/>
    </row>
    <row r="88" spans="1:23" s="1" customFormat="1" x14ac:dyDescent="0.2">
      <c r="A88"/>
      <c r="C88"/>
      <c r="N88"/>
      <c r="O88"/>
      <c r="P88"/>
      <c r="Q88"/>
      <c r="R88"/>
      <c r="S88"/>
      <c r="T88"/>
      <c r="U88"/>
      <c r="V88"/>
      <c r="W88"/>
    </row>
    <row r="89" spans="1:23" s="1" customFormat="1" x14ac:dyDescent="0.2">
      <c r="A89"/>
      <c r="C89"/>
      <c r="N89"/>
      <c r="O89"/>
      <c r="P89"/>
      <c r="Q89"/>
      <c r="R89"/>
      <c r="S89"/>
      <c r="T89"/>
      <c r="U89"/>
      <c r="V89"/>
      <c r="W89"/>
    </row>
    <row r="90" spans="1:23" s="1" customFormat="1" x14ac:dyDescent="0.2">
      <c r="A90"/>
      <c r="C90"/>
      <c r="N90"/>
      <c r="O90"/>
      <c r="P90"/>
      <c r="Q90"/>
      <c r="R90"/>
      <c r="S90"/>
      <c r="T90"/>
      <c r="U90"/>
      <c r="V90"/>
      <c r="W90"/>
    </row>
    <row r="91" spans="1:23" s="1" customFormat="1" x14ac:dyDescent="0.2">
      <c r="A91"/>
      <c r="C91"/>
      <c r="N91"/>
      <c r="O91"/>
      <c r="P91"/>
      <c r="Q91"/>
      <c r="R91"/>
      <c r="S91"/>
      <c r="T91"/>
      <c r="U91"/>
      <c r="V91"/>
      <c r="W91"/>
    </row>
    <row r="92" spans="1:23" s="1" customFormat="1" x14ac:dyDescent="0.2">
      <c r="A92"/>
      <c r="C92"/>
      <c r="N92"/>
      <c r="O92"/>
      <c r="P92"/>
      <c r="Q92"/>
      <c r="R92"/>
      <c r="S92"/>
      <c r="T92"/>
      <c r="U92"/>
      <c r="V92"/>
      <c r="W92"/>
    </row>
    <row r="93" spans="1:23" s="1" customFormat="1" x14ac:dyDescent="0.2">
      <c r="A93"/>
      <c r="C93"/>
      <c r="N93"/>
      <c r="O93"/>
      <c r="P93"/>
      <c r="Q93"/>
      <c r="R93"/>
      <c r="S93"/>
      <c r="T93"/>
      <c r="U93"/>
      <c r="V93"/>
      <c r="W93"/>
    </row>
    <row r="94" spans="1:23" s="1" customFormat="1" x14ac:dyDescent="0.2">
      <c r="A94"/>
      <c r="C94"/>
      <c r="N94"/>
      <c r="O94"/>
      <c r="P94"/>
      <c r="Q94"/>
      <c r="R94"/>
      <c r="S94"/>
      <c r="T94"/>
      <c r="U94"/>
      <c r="V94"/>
      <c r="W94"/>
    </row>
    <row r="95" spans="1:23" s="1" customFormat="1" x14ac:dyDescent="0.2">
      <c r="A95"/>
      <c r="C95"/>
      <c r="N95"/>
      <c r="O95"/>
      <c r="P95"/>
      <c r="Q95"/>
      <c r="R95"/>
      <c r="S95"/>
      <c r="T95"/>
      <c r="U95"/>
      <c r="V95"/>
      <c r="W95"/>
    </row>
    <row r="96" spans="1:23" s="1" customFormat="1" x14ac:dyDescent="0.2">
      <c r="A96"/>
      <c r="C96"/>
      <c r="N96"/>
      <c r="O96"/>
      <c r="P96"/>
      <c r="Q96"/>
      <c r="R96"/>
      <c r="S96"/>
      <c r="T96"/>
      <c r="U96"/>
      <c r="V96"/>
      <c r="W96"/>
    </row>
    <row r="97" spans="1:23" s="1" customFormat="1" x14ac:dyDescent="0.2">
      <c r="A97"/>
      <c r="C97"/>
      <c r="N97"/>
      <c r="O97"/>
      <c r="P97"/>
      <c r="Q97"/>
      <c r="R97"/>
      <c r="S97"/>
      <c r="T97"/>
      <c r="U97"/>
      <c r="V97"/>
      <c r="W97"/>
    </row>
    <row r="98" spans="1:23" s="1" customFormat="1" x14ac:dyDescent="0.2">
      <c r="A98"/>
      <c r="C98"/>
      <c r="N98"/>
      <c r="O98"/>
      <c r="P98"/>
      <c r="Q98"/>
      <c r="R98"/>
      <c r="S98"/>
      <c r="T98"/>
      <c r="U98"/>
      <c r="V98"/>
      <c r="W98"/>
    </row>
    <row r="99" spans="1:23" s="1" customFormat="1" x14ac:dyDescent="0.2">
      <c r="A99"/>
      <c r="C99"/>
      <c r="N99"/>
      <c r="O99"/>
      <c r="P99"/>
      <c r="Q99"/>
      <c r="R99"/>
      <c r="S99"/>
      <c r="T99"/>
      <c r="U99"/>
      <c r="V99"/>
      <c r="W99"/>
    </row>
    <row r="100" spans="1:23" s="1" customFormat="1" x14ac:dyDescent="0.2">
      <c r="A100"/>
      <c r="C100"/>
      <c r="N100"/>
      <c r="O100"/>
      <c r="P100"/>
      <c r="Q100"/>
      <c r="R100"/>
      <c r="S100"/>
      <c r="T100"/>
      <c r="U100"/>
      <c r="V100"/>
      <c r="W100"/>
    </row>
    <row r="101" spans="1:23" s="1" customFormat="1" x14ac:dyDescent="0.2">
      <c r="A101"/>
      <c r="C101"/>
      <c r="N101"/>
      <c r="O101"/>
      <c r="P101"/>
      <c r="Q101"/>
      <c r="R101"/>
      <c r="S101"/>
      <c r="T101"/>
      <c r="U101"/>
      <c r="V101"/>
      <c r="W101"/>
    </row>
    <row r="102" spans="1:23" s="1" customFormat="1" x14ac:dyDescent="0.2">
      <c r="A102"/>
      <c r="C102"/>
      <c r="N102"/>
      <c r="O102"/>
      <c r="P102"/>
      <c r="Q102"/>
      <c r="R102"/>
      <c r="S102"/>
      <c r="T102"/>
      <c r="U102"/>
      <c r="V102"/>
      <c r="W102"/>
    </row>
    <row r="103" spans="1:23" s="1" customFormat="1" x14ac:dyDescent="0.2">
      <c r="A103"/>
      <c r="C103"/>
      <c r="N103"/>
      <c r="O103"/>
      <c r="P103"/>
      <c r="Q103"/>
      <c r="R103"/>
      <c r="S103"/>
      <c r="T103"/>
      <c r="U103"/>
      <c r="V103"/>
      <c r="W103"/>
    </row>
    <row r="104" spans="1:23" s="1" customFormat="1" x14ac:dyDescent="0.2">
      <c r="A104"/>
      <c r="C104"/>
      <c r="N104"/>
      <c r="O104"/>
      <c r="P104"/>
      <c r="Q104"/>
      <c r="R104"/>
      <c r="S104"/>
      <c r="T104"/>
      <c r="U104"/>
      <c r="V104"/>
      <c r="W104"/>
    </row>
    <row r="105" spans="1:23" s="1" customFormat="1" x14ac:dyDescent="0.2">
      <c r="A105"/>
      <c r="C105"/>
      <c r="N105"/>
      <c r="O105"/>
      <c r="P105"/>
      <c r="Q105"/>
      <c r="R105"/>
      <c r="S105"/>
      <c r="T105"/>
      <c r="U105"/>
      <c r="V105"/>
      <c r="W105"/>
    </row>
    <row r="106" spans="1:23" s="1" customFormat="1" x14ac:dyDescent="0.2">
      <c r="A106"/>
      <c r="C106"/>
      <c r="N106"/>
      <c r="O106"/>
      <c r="P106"/>
      <c r="Q106"/>
      <c r="R106"/>
      <c r="S106"/>
      <c r="T106"/>
      <c r="U106"/>
      <c r="V106"/>
      <c r="W106"/>
    </row>
    <row r="107" spans="1:23" s="1" customFormat="1" x14ac:dyDescent="0.2">
      <c r="A107"/>
      <c r="C107"/>
      <c r="N107"/>
      <c r="O107"/>
      <c r="P107"/>
      <c r="Q107"/>
      <c r="R107"/>
      <c r="S107"/>
      <c r="T107"/>
      <c r="U107"/>
      <c r="V107"/>
      <c r="W107"/>
    </row>
    <row r="108" spans="1:23" s="1" customFormat="1" x14ac:dyDescent="0.2">
      <c r="A108"/>
      <c r="C108"/>
      <c r="N108"/>
      <c r="O108"/>
      <c r="P108"/>
      <c r="Q108"/>
      <c r="R108"/>
      <c r="S108"/>
      <c r="T108"/>
      <c r="U108"/>
      <c r="V108"/>
      <c r="W108"/>
    </row>
    <row r="109" spans="1:23" s="1" customFormat="1" x14ac:dyDescent="0.2">
      <c r="A109"/>
      <c r="C109"/>
      <c r="N109"/>
      <c r="O109"/>
      <c r="P109"/>
      <c r="Q109"/>
      <c r="R109"/>
      <c r="S109"/>
      <c r="T109"/>
      <c r="U109"/>
      <c r="V109"/>
      <c r="W109"/>
    </row>
    <row r="110" spans="1:23" s="1" customFormat="1" x14ac:dyDescent="0.2">
      <c r="A110"/>
      <c r="C110"/>
      <c r="N110"/>
      <c r="O110"/>
      <c r="P110"/>
      <c r="Q110"/>
      <c r="R110"/>
      <c r="S110"/>
      <c r="T110"/>
      <c r="U110"/>
      <c r="V110"/>
      <c r="W110"/>
    </row>
    <row r="111" spans="1:23" s="1" customFormat="1" x14ac:dyDescent="0.2">
      <c r="A111"/>
      <c r="C111"/>
      <c r="N111"/>
      <c r="O111"/>
      <c r="P111"/>
      <c r="Q111"/>
      <c r="R111"/>
      <c r="S111"/>
      <c r="T111"/>
      <c r="U111"/>
      <c r="V111"/>
      <c r="W111"/>
    </row>
    <row r="112" spans="1:23" s="1" customFormat="1" x14ac:dyDescent="0.2">
      <c r="A112"/>
      <c r="C112"/>
      <c r="N112"/>
      <c r="O112"/>
      <c r="P112"/>
      <c r="Q112"/>
      <c r="R112"/>
      <c r="S112"/>
      <c r="T112"/>
      <c r="U112"/>
      <c r="V112"/>
      <c r="W112"/>
    </row>
    <row r="113" spans="1:23" s="1" customFormat="1" x14ac:dyDescent="0.2">
      <c r="A113"/>
      <c r="C113"/>
      <c r="N113"/>
      <c r="O113"/>
      <c r="P113"/>
      <c r="Q113"/>
      <c r="R113"/>
      <c r="S113"/>
      <c r="T113"/>
      <c r="U113"/>
      <c r="V113"/>
      <c r="W113"/>
    </row>
    <row r="114" spans="1:23" s="1" customFormat="1" x14ac:dyDescent="0.2">
      <c r="A114"/>
      <c r="C114"/>
      <c r="N114"/>
      <c r="O114"/>
      <c r="P114"/>
      <c r="Q114"/>
      <c r="R114"/>
      <c r="S114"/>
      <c r="T114"/>
      <c r="U114"/>
      <c r="V114"/>
      <c r="W114"/>
    </row>
    <row r="115" spans="1:23" s="1" customFormat="1" x14ac:dyDescent="0.2">
      <c r="A115"/>
      <c r="C115"/>
      <c r="N115"/>
      <c r="O115"/>
      <c r="P115"/>
      <c r="Q115"/>
      <c r="R115"/>
      <c r="S115"/>
      <c r="T115"/>
      <c r="U115"/>
      <c r="V115"/>
      <c r="W115"/>
    </row>
    <row r="116" spans="1:23" s="1" customFormat="1" x14ac:dyDescent="0.2">
      <c r="A116"/>
      <c r="C116"/>
      <c r="N116"/>
      <c r="O116"/>
      <c r="P116"/>
      <c r="Q116"/>
      <c r="R116"/>
      <c r="S116"/>
      <c r="T116"/>
      <c r="U116"/>
      <c r="V116"/>
      <c r="W116"/>
    </row>
    <row r="117" spans="1:23" s="1" customFormat="1" x14ac:dyDescent="0.2">
      <c r="A117"/>
      <c r="C117"/>
      <c r="N117"/>
      <c r="O117"/>
      <c r="P117"/>
      <c r="Q117"/>
      <c r="R117"/>
      <c r="S117"/>
      <c r="T117"/>
      <c r="U117"/>
      <c r="V117"/>
      <c r="W117"/>
    </row>
    <row r="118" spans="1:23" s="1" customFormat="1" x14ac:dyDescent="0.2">
      <c r="A118"/>
      <c r="C118"/>
      <c r="N118"/>
      <c r="O118"/>
      <c r="P118"/>
      <c r="Q118"/>
      <c r="R118"/>
      <c r="S118"/>
      <c r="T118"/>
      <c r="U118"/>
      <c r="V118"/>
      <c r="W118"/>
    </row>
    <row r="119" spans="1:23" s="1" customFormat="1" x14ac:dyDescent="0.2">
      <c r="A119"/>
      <c r="C119"/>
      <c r="N119"/>
      <c r="O119"/>
      <c r="P119"/>
      <c r="Q119"/>
      <c r="R119"/>
      <c r="S119"/>
      <c r="T119"/>
      <c r="U119"/>
      <c r="V119"/>
      <c r="W119"/>
    </row>
    <row r="120" spans="1:23" s="1" customFormat="1" x14ac:dyDescent="0.2">
      <c r="A120"/>
      <c r="C120"/>
      <c r="N120"/>
      <c r="O120"/>
      <c r="P120"/>
      <c r="Q120"/>
      <c r="R120"/>
      <c r="S120"/>
      <c r="T120"/>
      <c r="U120"/>
      <c r="V120"/>
      <c r="W120"/>
    </row>
    <row r="121" spans="1:23" s="1" customFormat="1" x14ac:dyDescent="0.2">
      <c r="A121"/>
      <c r="C121"/>
      <c r="N121"/>
      <c r="O121"/>
      <c r="P121"/>
      <c r="Q121"/>
      <c r="R121"/>
      <c r="S121"/>
      <c r="T121"/>
      <c r="U121"/>
      <c r="V121"/>
      <c r="W121"/>
    </row>
    <row r="122" spans="1:23" s="1" customFormat="1" x14ac:dyDescent="0.2">
      <c r="A122"/>
      <c r="C122"/>
      <c r="N122"/>
      <c r="O122"/>
      <c r="P122"/>
      <c r="Q122"/>
      <c r="R122"/>
      <c r="S122"/>
      <c r="T122"/>
      <c r="U122"/>
      <c r="V122"/>
      <c r="W122"/>
    </row>
    <row r="123" spans="1:23" s="1" customFormat="1" x14ac:dyDescent="0.2">
      <c r="A123"/>
      <c r="C123"/>
      <c r="N123"/>
      <c r="O123"/>
      <c r="P123"/>
      <c r="Q123"/>
      <c r="R123"/>
      <c r="S123"/>
      <c r="T123"/>
      <c r="U123"/>
      <c r="V123"/>
      <c r="W123"/>
    </row>
    <row r="124" spans="1:23" s="1" customFormat="1" x14ac:dyDescent="0.2">
      <c r="A124"/>
      <c r="C124"/>
      <c r="N124"/>
      <c r="O124"/>
      <c r="P124"/>
      <c r="Q124"/>
      <c r="R124"/>
      <c r="S124"/>
      <c r="T124"/>
      <c r="U124"/>
      <c r="V124"/>
      <c r="W124"/>
    </row>
    <row r="125" spans="1:23" s="1" customFormat="1" x14ac:dyDescent="0.2">
      <c r="A125"/>
      <c r="C125"/>
      <c r="N125"/>
      <c r="O125"/>
      <c r="P125"/>
      <c r="Q125"/>
      <c r="R125"/>
      <c r="S125"/>
      <c r="T125"/>
      <c r="U125"/>
      <c r="V125"/>
      <c r="W125"/>
    </row>
    <row r="126" spans="1:23" s="1" customFormat="1" x14ac:dyDescent="0.2">
      <c r="A126"/>
      <c r="C126"/>
      <c r="N126"/>
      <c r="O126"/>
      <c r="P126"/>
      <c r="Q126"/>
      <c r="R126"/>
      <c r="S126"/>
      <c r="T126"/>
      <c r="U126"/>
      <c r="V126"/>
      <c r="W126"/>
    </row>
    <row r="127" spans="1:23" s="1" customFormat="1" x14ac:dyDescent="0.2">
      <c r="A127"/>
      <c r="C127"/>
      <c r="N127"/>
      <c r="O127"/>
      <c r="P127"/>
      <c r="Q127"/>
      <c r="R127"/>
      <c r="S127"/>
      <c r="T127"/>
      <c r="U127"/>
      <c r="V127"/>
      <c r="W127"/>
    </row>
    <row r="128" spans="1:23" s="1" customFormat="1" x14ac:dyDescent="0.2">
      <c r="A128"/>
      <c r="C128"/>
      <c r="N128"/>
      <c r="O128"/>
      <c r="P128"/>
      <c r="Q128"/>
      <c r="R128"/>
      <c r="S128"/>
      <c r="T128"/>
      <c r="U128"/>
      <c r="V128"/>
      <c r="W128"/>
    </row>
    <row r="129" spans="1:23" s="1" customFormat="1" x14ac:dyDescent="0.2">
      <c r="A129"/>
      <c r="C129"/>
      <c r="N129"/>
      <c r="O129"/>
      <c r="P129"/>
      <c r="Q129"/>
      <c r="R129"/>
      <c r="S129"/>
      <c r="T129"/>
      <c r="U129"/>
      <c r="V129"/>
      <c r="W129"/>
    </row>
    <row r="130" spans="1:23" s="1" customFormat="1" x14ac:dyDescent="0.2">
      <c r="A130"/>
      <c r="C130"/>
      <c r="N130"/>
      <c r="O130"/>
      <c r="P130"/>
      <c r="Q130"/>
      <c r="R130"/>
      <c r="S130"/>
      <c r="T130"/>
      <c r="U130"/>
      <c r="V130"/>
      <c r="W130"/>
    </row>
    <row r="131" spans="1:23" s="1" customFormat="1" x14ac:dyDescent="0.2">
      <c r="A131"/>
      <c r="C131"/>
      <c r="N131"/>
      <c r="O131"/>
      <c r="P131"/>
      <c r="Q131"/>
      <c r="R131"/>
      <c r="S131"/>
      <c r="T131"/>
      <c r="U131"/>
      <c r="V131"/>
      <c r="W131"/>
    </row>
    <row r="132" spans="1:23" s="1" customFormat="1" x14ac:dyDescent="0.2">
      <c r="A132"/>
      <c r="C132"/>
      <c r="N132"/>
      <c r="O132"/>
      <c r="P132"/>
      <c r="Q132"/>
      <c r="R132"/>
      <c r="S132"/>
      <c r="T132"/>
      <c r="U132"/>
      <c r="V132"/>
      <c r="W132"/>
    </row>
    <row r="133" spans="1:23" s="1" customFormat="1" x14ac:dyDescent="0.2">
      <c r="A133"/>
      <c r="C133"/>
      <c r="N133"/>
      <c r="O133"/>
      <c r="P133"/>
      <c r="Q133"/>
      <c r="R133"/>
      <c r="S133"/>
      <c r="T133"/>
      <c r="U133"/>
      <c r="V133"/>
      <c r="W133"/>
    </row>
    <row r="134" spans="1:23" s="1" customFormat="1" x14ac:dyDescent="0.2">
      <c r="A134"/>
      <c r="C134"/>
      <c r="N134"/>
      <c r="O134"/>
      <c r="P134"/>
      <c r="Q134"/>
      <c r="R134"/>
      <c r="S134"/>
      <c r="T134"/>
      <c r="U134"/>
      <c r="V134"/>
      <c r="W134"/>
    </row>
    <row r="135" spans="1:23" s="1" customFormat="1" x14ac:dyDescent="0.2">
      <c r="A135"/>
      <c r="C135"/>
      <c r="N135"/>
      <c r="O135"/>
      <c r="P135"/>
      <c r="Q135"/>
      <c r="R135"/>
      <c r="S135"/>
      <c r="T135"/>
      <c r="U135"/>
      <c r="V135"/>
      <c r="W135"/>
    </row>
    <row r="136" spans="1:23" s="1" customFormat="1" x14ac:dyDescent="0.2">
      <c r="A136"/>
      <c r="C136"/>
      <c r="N136"/>
      <c r="O136"/>
      <c r="P136"/>
      <c r="Q136"/>
      <c r="R136"/>
      <c r="S136"/>
      <c r="T136"/>
      <c r="U136"/>
      <c r="V136"/>
      <c r="W136"/>
    </row>
    <row r="137" spans="1:23" s="1" customFormat="1" x14ac:dyDescent="0.2">
      <c r="A137"/>
      <c r="C137"/>
      <c r="N137"/>
      <c r="O137"/>
      <c r="P137"/>
      <c r="Q137"/>
      <c r="R137"/>
      <c r="S137"/>
      <c r="T137"/>
      <c r="U137"/>
      <c r="V137"/>
      <c r="W137"/>
    </row>
    <row r="138" spans="1:23" s="1" customFormat="1" x14ac:dyDescent="0.2">
      <c r="A138"/>
      <c r="C138"/>
      <c r="N138"/>
      <c r="O138"/>
      <c r="P138"/>
      <c r="Q138"/>
      <c r="R138"/>
      <c r="S138"/>
      <c r="T138"/>
      <c r="U138"/>
      <c r="V138"/>
      <c r="W138"/>
    </row>
    <row r="139" spans="1:23" s="1" customFormat="1" x14ac:dyDescent="0.2">
      <c r="A139"/>
      <c r="C139"/>
      <c r="N139"/>
      <c r="O139"/>
      <c r="P139"/>
      <c r="Q139"/>
      <c r="R139"/>
      <c r="S139"/>
      <c r="T139"/>
      <c r="U139"/>
      <c r="V139"/>
      <c r="W139"/>
    </row>
    <row r="140" spans="1:23" s="1" customFormat="1" x14ac:dyDescent="0.2">
      <c r="A140"/>
      <c r="C140"/>
      <c r="N140"/>
      <c r="O140"/>
      <c r="P140"/>
      <c r="Q140"/>
      <c r="R140"/>
      <c r="S140"/>
      <c r="T140"/>
      <c r="U140"/>
      <c r="V140"/>
      <c r="W140"/>
    </row>
    <row r="141" spans="1:23" s="1" customFormat="1" x14ac:dyDescent="0.2">
      <c r="A141"/>
      <c r="C141"/>
      <c r="N141"/>
      <c r="O141"/>
      <c r="P141"/>
      <c r="Q141"/>
      <c r="R141"/>
      <c r="S141"/>
      <c r="T141"/>
      <c r="U141"/>
      <c r="V141"/>
      <c r="W141"/>
    </row>
    <row r="142" spans="1:23" s="1" customFormat="1" x14ac:dyDescent="0.2">
      <c r="A142"/>
      <c r="C142"/>
      <c r="N142"/>
      <c r="O142"/>
      <c r="P142"/>
      <c r="Q142"/>
      <c r="R142"/>
      <c r="S142"/>
      <c r="T142"/>
      <c r="U142"/>
      <c r="V142"/>
      <c r="W142"/>
    </row>
    <row r="143" spans="1:23" s="1" customFormat="1" x14ac:dyDescent="0.2">
      <c r="A143"/>
      <c r="C143"/>
      <c r="N143"/>
      <c r="O143"/>
      <c r="P143"/>
      <c r="Q143"/>
      <c r="R143"/>
      <c r="S143"/>
      <c r="T143"/>
      <c r="U143"/>
      <c r="V143"/>
      <c r="W143"/>
    </row>
    <row r="144" spans="1:23" s="1" customFormat="1" x14ac:dyDescent="0.2">
      <c r="A144"/>
      <c r="C144"/>
      <c r="N144"/>
      <c r="O144"/>
      <c r="P144"/>
      <c r="Q144"/>
      <c r="R144"/>
      <c r="S144"/>
      <c r="T144"/>
      <c r="U144"/>
      <c r="V144"/>
      <c r="W144"/>
    </row>
    <row r="145" spans="1:23" s="1" customFormat="1" x14ac:dyDescent="0.2">
      <c r="A145"/>
      <c r="C145"/>
      <c r="N145"/>
      <c r="O145"/>
      <c r="P145"/>
      <c r="Q145"/>
      <c r="R145"/>
      <c r="S145"/>
      <c r="T145"/>
      <c r="U145"/>
      <c r="V145"/>
      <c r="W145"/>
    </row>
    <row r="146" spans="1:23" s="1" customFormat="1" x14ac:dyDescent="0.2">
      <c r="A146"/>
      <c r="C146"/>
      <c r="N146"/>
      <c r="O146"/>
      <c r="P146"/>
      <c r="Q146"/>
      <c r="R146"/>
      <c r="S146"/>
      <c r="T146"/>
      <c r="U146"/>
      <c r="V146"/>
      <c r="W146"/>
    </row>
    <row r="147" spans="1:23" s="1" customFormat="1" x14ac:dyDescent="0.2">
      <c r="A147"/>
      <c r="C147"/>
      <c r="N147"/>
      <c r="O147"/>
      <c r="P147"/>
      <c r="Q147"/>
      <c r="R147"/>
      <c r="S147"/>
      <c r="T147"/>
      <c r="U147"/>
      <c r="V147"/>
      <c r="W147"/>
    </row>
    <row r="148" spans="1:23" s="1" customFormat="1" x14ac:dyDescent="0.2">
      <c r="A148"/>
      <c r="C148"/>
      <c r="N148"/>
      <c r="O148"/>
      <c r="P148"/>
      <c r="Q148"/>
      <c r="R148"/>
      <c r="S148"/>
      <c r="T148"/>
      <c r="U148"/>
      <c r="V148"/>
      <c r="W148"/>
    </row>
    <row r="149" spans="1:23" s="1" customFormat="1" x14ac:dyDescent="0.2">
      <c r="A149"/>
      <c r="C149"/>
      <c r="N149"/>
      <c r="O149"/>
      <c r="P149"/>
      <c r="Q149"/>
      <c r="R149"/>
      <c r="S149"/>
      <c r="T149"/>
      <c r="U149"/>
      <c r="V149"/>
      <c r="W149"/>
    </row>
    <row r="150" spans="1:23" s="1" customFormat="1" x14ac:dyDescent="0.2">
      <c r="A150"/>
      <c r="C150"/>
      <c r="N150"/>
      <c r="O150"/>
      <c r="P150"/>
      <c r="Q150"/>
      <c r="R150"/>
      <c r="S150"/>
      <c r="T150"/>
      <c r="U150"/>
      <c r="V150"/>
      <c r="W150"/>
    </row>
    <row r="151" spans="1:23" s="1" customFormat="1" x14ac:dyDescent="0.2">
      <c r="A151"/>
      <c r="C151"/>
      <c r="N151"/>
      <c r="O151"/>
      <c r="P151"/>
      <c r="Q151"/>
      <c r="R151"/>
      <c r="S151"/>
      <c r="T151"/>
      <c r="U151"/>
      <c r="V151"/>
      <c r="W151"/>
    </row>
    <row r="152" spans="1:23" s="1" customFormat="1" x14ac:dyDescent="0.2">
      <c r="A152"/>
      <c r="C152"/>
      <c r="N152"/>
      <c r="O152"/>
      <c r="P152"/>
      <c r="Q152"/>
      <c r="R152"/>
      <c r="S152"/>
      <c r="T152"/>
      <c r="U152"/>
      <c r="V152"/>
      <c r="W152"/>
    </row>
    <row r="153" spans="1:23" s="1" customFormat="1" x14ac:dyDescent="0.2">
      <c r="A153"/>
      <c r="C153"/>
      <c r="N153"/>
      <c r="O153"/>
      <c r="P153"/>
      <c r="Q153"/>
      <c r="R153"/>
      <c r="S153"/>
      <c r="T153"/>
      <c r="U153"/>
      <c r="V153"/>
      <c r="W153"/>
    </row>
    <row r="154" spans="1:23" s="1" customFormat="1" x14ac:dyDescent="0.2">
      <c r="A154"/>
      <c r="C154"/>
      <c r="N154"/>
      <c r="O154"/>
      <c r="P154"/>
      <c r="Q154"/>
      <c r="R154"/>
      <c r="S154"/>
      <c r="T154"/>
      <c r="U154"/>
      <c r="V154"/>
      <c r="W154"/>
    </row>
    <row r="155" spans="1:23" s="1" customFormat="1" x14ac:dyDescent="0.2">
      <c r="A155"/>
      <c r="C155"/>
      <c r="N155"/>
      <c r="O155"/>
      <c r="P155"/>
      <c r="Q155"/>
      <c r="R155"/>
      <c r="S155"/>
      <c r="T155"/>
      <c r="U155"/>
      <c r="V155"/>
      <c r="W155"/>
    </row>
    <row r="156" spans="1:23" s="1" customFormat="1" x14ac:dyDescent="0.2">
      <c r="A156"/>
      <c r="C156"/>
      <c r="N156"/>
      <c r="O156"/>
      <c r="P156"/>
      <c r="Q156"/>
      <c r="R156"/>
      <c r="S156"/>
      <c r="T156"/>
      <c r="U156"/>
      <c r="V156"/>
      <c r="W156"/>
    </row>
    <row r="157" spans="1:23" s="1" customFormat="1" x14ac:dyDescent="0.2">
      <c r="A157"/>
      <c r="C157"/>
      <c r="N157"/>
      <c r="O157"/>
      <c r="P157"/>
      <c r="Q157"/>
      <c r="R157"/>
      <c r="S157"/>
      <c r="T157"/>
      <c r="U157"/>
      <c r="V157"/>
      <c r="W157"/>
    </row>
    <row r="158" spans="1:23" s="1" customFormat="1" x14ac:dyDescent="0.2">
      <c r="A158"/>
      <c r="C158"/>
      <c r="N158"/>
      <c r="O158"/>
      <c r="P158"/>
      <c r="Q158"/>
      <c r="R158"/>
      <c r="S158"/>
      <c r="T158"/>
      <c r="U158"/>
      <c r="V158"/>
      <c r="W158"/>
    </row>
    <row r="159" spans="1:23" s="1" customFormat="1" x14ac:dyDescent="0.2">
      <c r="A159"/>
      <c r="C159"/>
      <c r="N159"/>
      <c r="O159"/>
      <c r="P159"/>
      <c r="Q159"/>
      <c r="R159"/>
      <c r="S159"/>
      <c r="T159"/>
      <c r="U159"/>
      <c r="V159"/>
      <c r="W159"/>
    </row>
    <row r="160" spans="1:23" s="1" customFormat="1" x14ac:dyDescent="0.2">
      <c r="A160"/>
      <c r="C160"/>
      <c r="N160"/>
      <c r="O160"/>
      <c r="P160"/>
      <c r="Q160"/>
      <c r="R160"/>
      <c r="S160"/>
      <c r="T160"/>
      <c r="U160"/>
      <c r="V160"/>
      <c r="W160"/>
    </row>
    <row r="161" spans="1:23" s="1" customFormat="1" x14ac:dyDescent="0.2">
      <c r="A161"/>
      <c r="C161"/>
      <c r="N161"/>
      <c r="O161"/>
      <c r="P161"/>
      <c r="Q161"/>
      <c r="R161"/>
      <c r="S161"/>
      <c r="T161"/>
      <c r="U161"/>
      <c r="V161"/>
      <c r="W161"/>
    </row>
    <row r="162" spans="1:23" s="1" customFormat="1" x14ac:dyDescent="0.2">
      <c r="A162"/>
      <c r="C162"/>
      <c r="N162"/>
      <c r="O162"/>
      <c r="P162"/>
      <c r="Q162"/>
      <c r="R162"/>
      <c r="S162"/>
      <c r="T162"/>
      <c r="U162"/>
      <c r="V162"/>
      <c r="W162"/>
    </row>
    <row r="163" spans="1:23" s="1" customFormat="1" x14ac:dyDescent="0.2">
      <c r="A163"/>
      <c r="C163"/>
      <c r="N163"/>
      <c r="O163"/>
      <c r="P163"/>
      <c r="Q163"/>
      <c r="R163"/>
      <c r="S163"/>
      <c r="T163"/>
      <c r="U163"/>
      <c r="V163"/>
      <c r="W163"/>
    </row>
    <row r="164" spans="1:23" s="1" customFormat="1" x14ac:dyDescent="0.2">
      <c r="A164"/>
      <c r="C164"/>
      <c r="N164"/>
      <c r="O164"/>
      <c r="P164"/>
      <c r="Q164"/>
      <c r="R164"/>
      <c r="S164"/>
      <c r="T164"/>
      <c r="U164"/>
      <c r="V164"/>
      <c r="W164"/>
    </row>
    <row r="165" spans="1:23" s="1" customFormat="1" x14ac:dyDescent="0.2">
      <c r="A165"/>
      <c r="C165"/>
      <c r="N165"/>
      <c r="O165"/>
      <c r="P165"/>
      <c r="Q165"/>
      <c r="R165"/>
      <c r="S165"/>
      <c r="T165"/>
      <c r="U165"/>
      <c r="V165"/>
      <c r="W165"/>
    </row>
    <row r="166" spans="1:23" s="1" customFormat="1" x14ac:dyDescent="0.2">
      <c r="A166"/>
      <c r="C166"/>
      <c r="N166"/>
      <c r="O166"/>
      <c r="P166"/>
      <c r="Q166"/>
      <c r="R166"/>
      <c r="S166"/>
      <c r="T166"/>
      <c r="U166"/>
      <c r="V166"/>
      <c r="W166"/>
    </row>
    <row r="167" spans="1:23" s="1" customFormat="1" x14ac:dyDescent="0.2">
      <c r="A167"/>
      <c r="C167"/>
      <c r="N167"/>
      <c r="O167"/>
      <c r="P167"/>
      <c r="Q167"/>
      <c r="R167"/>
      <c r="S167"/>
      <c r="T167"/>
      <c r="U167"/>
      <c r="V167"/>
      <c r="W167"/>
    </row>
    <row r="168" spans="1:23" s="1" customFormat="1" x14ac:dyDescent="0.2">
      <c r="A168"/>
      <c r="C168"/>
      <c r="N168"/>
      <c r="O168"/>
      <c r="P168"/>
      <c r="Q168"/>
      <c r="R168"/>
      <c r="S168"/>
      <c r="T168"/>
      <c r="U168"/>
      <c r="V168"/>
      <c r="W168"/>
    </row>
    <row r="169" spans="1:23" s="1" customFormat="1" x14ac:dyDescent="0.2">
      <c r="A169"/>
      <c r="C169"/>
      <c r="N169"/>
      <c r="O169"/>
      <c r="P169"/>
      <c r="Q169"/>
      <c r="R169"/>
      <c r="S169"/>
      <c r="T169"/>
      <c r="U169"/>
      <c r="V169"/>
      <c r="W169"/>
    </row>
    <row r="170" spans="1:23" s="1" customFormat="1" x14ac:dyDescent="0.2">
      <c r="A170"/>
      <c r="C170"/>
      <c r="N170"/>
      <c r="O170"/>
      <c r="P170"/>
      <c r="Q170"/>
      <c r="R170"/>
      <c r="S170"/>
      <c r="T170"/>
      <c r="U170"/>
      <c r="V170"/>
      <c r="W170"/>
    </row>
    <row r="171" spans="1:23" s="1" customFormat="1" x14ac:dyDescent="0.2">
      <c r="A171"/>
      <c r="C171"/>
      <c r="N171"/>
      <c r="O171"/>
      <c r="P171"/>
      <c r="Q171"/>
      <c r="R171"/>
      <c r="S171"/>
      <c r="T171"/>
      <c r="U171"/>
      <c r="V171"/>
      <c r="W171"/>
    </row>
    <row r="172" spans="1:23" s="1" customFormat="1" x14ac:dyDescent="0.2">
      <c r="A172"/>
      <c r="C172"/>
      <c r="N172"/>
      <c r="O172"/>
      <c r="P172"/>
      <c r="Q172"/>
      <c r="R172"/>
      <c r="S172"/>
      <c r="T172"/>
      <c r="U172"/>
      <c r="V172"/>
      <c r="W172"/>
    </row>
    <row r="173" spans="1:23" s="1" customFormat="1" x14ac:dyDescent="0.2">
      <c r="A173"/>
      <c r="C173"/>
      <c r="N173"/>
      <c r="O173"/>
      <c r="P173"/>
      <c r="Q173"/>
      <c r="R173"/>
      <c r="S173"/>
      <c r="T173"/>
      <c r="U173"/>
      <c r="V173"/>
      <c r="W173"/>
    </row>
    <row r="174" spans="1:23" s="1" customFormat="1" x14ac:dyDescent="0.2">
      <c r="A174"/>
      <c r="C174"/>
      <c r="N174"/>
      <c r="O174"/>
      <c r="P174"/>
      <c r="Q174"/>
      <c r="R174"/>
      <c r="S174"/>
      <c r="T174"/>
      <c r="U174"/>
      <c r="V174"/>
      <c r="W174"/>
    </row>
    <row r="175" spans="1:23" s="1" customFormat="1" x14ac:dyDescent="0.2">
      <c r="A175"/>
      <c r="C175"/>
      <c r="N175"/>
      <c r="O175"/>
      <c r="P175"/>
      <c r="Q175"/>
      <c r="R175"/>
      <c r="S175"/>
      <c r="T175"/>
      <c r="U175"/>
      <c r="V175"/>
      <c r="W175"/>
    </row>
    <row r="176" spans="1:23" s="1" customFormat="1" x14ac:dyDescent="0.2">
      <c r="A176"/>
      <c r="C176"/>
      <c r="N176"/>
      <c r="O176"/>
      <c r="P176"/>
      <c r="Q176"/>
      <c r="R176"/>
      <c r="S176"/>
      <c r="T176"/>
      <c r="U176"/>
      <c r="V176"/>
      <c r="W176"/>
    </row>
    <row r="177" spans="1:23" s="1" customFormat="1" x14ac:dyDescent="0.2">
      <c r="A177"/>
      <c r="C177"/>
      <c r="N177"/>
      <c r="O177"/>
      <c r="P177"/>
      <c r="Q177"/>
      <c r="R177"/>
      <c r="S177"/>
      <c r="T177"/>
      <c r="U177"/>
      <c r="V177"/>
      <c r="W177"/>
    </row>
    <row r="178" spans="1:23" s="1" customFormat="1" x14ac:dyDescent="0.2">
      <c r="A178"/>
      <c r="C178"/>
      <c r="N178"/>
      <c r="O178"/>
      <c r="P178"/>
      <c r="Q178"/>
      <c r="R178"/>
      <c r="S178"/>
      <c r="T178"/>
      <c r="U178"/>
      <c r="V178"/>
      <c r="W178"/>
    </row>
    <row r="179" spans="1:23" s="1" customFormat="1" x14ac:dyDescent="0.2">
      <c r="A179"/>
      <c r="C179"/>
      <c r="N179"/>
      <c r="O179"/>
      <c r="P179"/>
      <c r="Q179"/>
      <c r="R179"/>
      <c r="S179"/>
      <c r="T179"/>
      <c r="U179"/>
      <c r="V179"/>
      <c r="W179"/>
    </row>
  </sheetData>
  <autoFilter ref="A3:W3" xr:uid="{00000000-0001-0000-0500-000000000000}">
    <sortState xmlns:xlrd2="http://schemas.microsoft.com/office/spreadsheetml/2017/richdata2" ref="A4:W8">
      <sortCondition ref="B3"/>
    </sortState>
  </autoFilter>
  <sortState xmlns:xlrd2="http://schemas.microsoft.com/office/spreadsheetml/2017/richdata2" ref="B4:M13">
    <sortCondition descending="1" ref="D4:D13"/>
    <sortCondition ref="C4:C13"/>
  </sortState>
  <conditionalFormatting sqref="E4:M13">
    <cfRule type="cellIs" dxfId="32" priority="6" operator="equal">
      <formula>0</formula>
    </cfRule>
  </conditionalFormatting>
  <conditionalFormatting sqref="O4:Q13">
    <cfRule type="cellIs" dxfId="31" priority="1" operator="equal">
      <formula>0</formula>
    </cfRule>
    <cfRule type="cellIs" dxfId="30" priority="2" operator="equal">
      <formula>"-"</formula>
    </cfRule>
  </conditionalFormatting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3"/>
  </sheetPr>
  <dimension ref="B2:Q12"/>
  <sheetViews>
    <sheetView showGridLines="0" topLeftCell="B1" zoomScale="145" zoomScaleNormal="145" zoomScaleSheetLayoutView="100" workbookViewId="0">
      <pane ySplit="3" topLeftCell="A4" activePane="bottomLeft" state="frozen"/>
      <selection activeCell="C30" sqref="C30"/>
      <selection pane="bottomLeft" activeCell="C14" sqref="C14"/>
    </sheetView>
  </sheetViews>
  <sheetFormatPr defaultRowHeight="12.75" x14ac:dyDescent="0.2"/>
  <cols>
    <col min="1" max="1" width="2.7109375" customWidth="1"/>
    <col min="2" max="2" width="6.7109375" style="1" customWidth="1"/>
    <col min="3" max="3" width="21.7109375" customWidth="1"/>
    <col min="4" max="4" width="10.7109375" style="1" customWidth="1"/>
    <col min="5" max="13" width="6.7109375" style="1" customWidth="1"/>
    <col min="14" max="14" width="1.5703125" customWidth="1"/>
    <col min="15" max="16" width="7.7109375" customWidth="1"/>
  </cols>
  <sheetData>
    <row r="2" spans="2:17" x14ac:dyDescent="0.2">
      <c r="B2" s="52"/>
      <c r="C2" s="53"/>
      <c r="D2" s="54"/>
      <c r="E2" s="28" t="str">
        <f>'Celkové pořadí'!G2</f>
        <v>15.06.</v>
      </c>
      <c r="F2" s="28" t="str">
        <f>'Celkové pořadí'!H2</f>
        <v>29.06.</v>
      </c>
      <c r="G2" s="28" t="str">
        <f>'Celkové pořadí'!I2</f>
        <v>13.07.</v>
      </c>
      <c r="H2" s="28" t="str">
        <f>'Celkové pořadí'!J2</f>
        <v>27.07.</v>
      </c>
      <c r="I2" s="28" t="str">
        <f>'Celkové pořadí'!K2</f>
        <v>10.08.</v>
      </c>
      <c r="J2" s="28" t="str">
        <f>'Celkové pořadí'!L2</f>
        <v>17.08.</v>
      </c>
      <c r="K2" s="28" t="str">
        <f>'Celkové pořadí'!M2</f>
        <v>31.08.</v>
      </c>
      <c r="L2" s="28" t="str">
        <f>'Celkové pořadí'!N2</f>
        <v>07.09.</v>
      </c>
      <c r="M2" s="28" t="str">
        <f>'Celkové pořadí'!O2</f>
        <v>14.09.</v>
      </c>
      <c r="O2" s="58"/>
      <c r="P2" s="58"/>
      <c r="Q2" s="58"/>
    </row>
    <row r="3" spans="2:17" ht="100.15" customHeight="1" x14ac:dyDescent="0.2">
      <c r="B3" s="55" t="s">
        <v>0</v>
      </c>
      <c r="C3" s="56" t="s">
        <v>3</v>
      </c>
      <c r="D3" s="57" t="s">
        <v>4</v>
      </c>
      <c r="E3" s="27" t="str">
        <f>'Celkové pořadí'!G3</f>
        <v>První vítr</v>
      </c>
      <c r="F3" s="27" t="str">
        <f>'Celkové pořadí'!H3</f>
        <v>Slunovrat</v>
      </c>
      <c r="G3" s="27" t="str">
        <f>'Celkové pořadí'!I3</f>
        <v xml:space="preserve"> 6 hodin s YCKP</v>
      </c>
      <c r="H3" s="27" t="str">
        <f>'Celkové pořadí'!J3</f>
        <v>Vánoční regata</v>
      </c>
      <c r="I3" s="27" t="str">
        <f>'Celkové pořadí'!K3</f>
        <v>Modrá stuha Slap</v>
      </c>
      <c r="J3" s="27" t="str">
        <f>'Celkové pořadí'!L3</f>
        <v>Slapseidon</v>
      </c>
      <c r="K3" s="27" t="str">
        <f>'Celkové pořadí'!M3</f>
        <v>Trucregata</v>
      </c>
      <c r="L3" s="27" t="str">
        <f>'Celkové pořadí'!N3</f>
        <v>Regata Laguna</v>
      </c>
      <c r="M3" s="27" t="str">
        <f>'Celkové pořadí'!O3</f>
        <v>Poslední vítr</v>
      </c>
      <c r="O3" s="59" t="s">
        <v>11</v>
      </c>
      <c r="P3" s="59" t="s">
        <v>12</v>
      </c>
      <c r="Q3" s="59" t="s">
        <v>94</v>
      </c>
    </row>
    <row r="4" spans="2:17" x14ac:dyDescent="0.2">
      <c r="B4" s="18">
        <v>1</v>
      </c>
      <c r="C4" s="20" t="s">
        <v>126</v>
      </c>
      <c r="D4" s="73">
        <f>IFERROR(SUM(LARGE(E4:M4,1),LARGE(E4:M4,2),LARGE(E4:M4,3),LARGE(E4:M4,4),LARGE(E4:M4,5),LARGE(E4:M4,6),LARGE(E4:M4,7),LARGE(E4:M4,8),),SUM(E4:M4))</f>
        <v>11</v>
      </c>
      <c r="E4" s="174">
        <v>1</v>
      </c>
      <c r="F4" s="174">
        <v>2</v>
      </c>
      <c r="G4" s="174"/>
      <c r="H4" s="174">
        <v>2</v>
      </c>
      <c r="I4" s="174">
        <v>3</v>
      </c>
      <c r="J4" s="174"/>
      <c r="K4" s="174">
        <v>3</v>
      </c>
      <c r="L4" s="174"/>
      <c r="M4" s="174"/>
      <c r="N4" s="9"/>
      <c r="O4" s="46" t="str">
        <f>IF((COUNT(E4:M4)-8)&gt;0,COUNT(E4:M4)-8,"-")</f>
        <v>-</v>
      </c>
      <c r="P4" s="46" t="str">
        <f>IF(O4=1,SMALL(E4:M4,1),IF(O4=2,SMALL(E4:M4,1)&amp;"; "&amp;SMALL(E4:M4,2),IF(O4=3,SMALL(E4:M4,1)&amp;"; "&amp;SMALL(E4:M4,2)&amp;"; "&amp;SMALL(E4:M4,3),"-")))</f>
        <v>-</v>
      </c>
      <c r="Q4" s="46">
        <f>COUNT(E4:M4)</f>
        <v>5</v>
      </c>
    </row>
    <row r="5" spans="2:17" ht="12.75" customHeight="1" x14ac:dyDescent="0.2">
      <c r="B5" s="191">
        <v>2</v>
      </c>
      <c r="C5" s="140" t="s">
        <v>273</v>
      </c>
      <c r="D5" s="141">
        <f>IFERROR(SUM(LARGE(E5:M5,1),LARGE(E5:M5,2),LARGE(E5:M5,3),LARGE(E5:M5,4),LARGE(E5:M5,5),LARGE(E5:M5,6),LARGE(E5:M5,7),LARGE(E5:M5,8),),SUM(E5:M5))</f>
        <v>10</v>
      </c>
      <c r="E5" s="174"/>
      <c r="F5" s="174">
        <v>3</v>
      </c>
      <c r="G5" s="174">
        <v>2</v>
      </c>
      <c r="H5" s="174"/>
      <c r="I5" s="174"/>
      <c r="J5" s="174"/>
      <c r="K5" s="174">
        <v>5</v>
      </c>
      <c r="L5" s="174"/>
      <c r="M5" s="174"/>
      <c r="N5" s="9"/>
      <c r="O5" s="142" t="str">
        <f>IF((COUNT(E5:M5)-8)&gt;0,COUNT(E5:M5)-8,"-")</f>
        <v>-</v>
      </c>
      <c r="P5" s="142" t="str">
        <f>IF(O5=1,SMALL(E5:M5,1),IF(O5=2,SMALL(E5:M5,1)&amp;"; "&amp;SMALL(E5:M5,2),IF(O5=3,SMALL(E5:M5,1)&amp;"; "&amp;SMALL(E5:M5,2)&amp;"; "&amp;SMALL(E5:M5,3),"-")))</f>
        <v>-</v>
      </c>
      <c r="Q5" s="142">
        <f>COUNT(E5:M5)</f>
        <v>3</v>
      </c>
    </row>
    <row r="6" spans="2:17" x14ac:dyDescent="0.2">
      <c r="B6" s="138">
        <v>3</v>
      </c>
      <c r="C6" s="143" t="s">
        <v>30</v>
      </c>
      <c r="D6" s="144">
        <f>IFERROR(SUM(LARGE(E6:M6,1),LARGE(E6:M6,2),LARGE(E6:M6,3),LARGE(E6:M6,4),LARGE(E6:M6,5),LARGE(E6:M6,6),LARGE(E6:M6,7),LARGE(E6:M6,8),),SUM(E6:M6))</f>
        <v>7</v>
      </c>
      <c r="E6" s="174"/>
      <c r="F6" s="174">
        <v>1</v>
      </c>
      <c r="G6" s="174">
        <v>1</v>
      </c>
      <c r="H6" s="174">
        <v>1</v>
      </c>
      <c r="I6" s="174">
        <v>1</v>
      </c>
      <c r="J6" s="174">
        <v>1</v>
      </c>
      <c r="K6" s="174">
        <v>1</v>
      </c>
      <c r="L6" s="174">
        <v>1</v>
      </c>
      <c r="M6" s="174"/>
      <c r="N6" s="9"/>
      <c r="O6" s="142" t="str">
        <f>IF((COUNT(E6:M6)-8)&gt;0,COUNT(E6:M6)-8,"-")</f>
        <v>-</v>
      </c>
      <c r="P6" s="142" t="str">
        <f>IF(O6=1,SMALL(E6:M6,1),IF(O6=2,SMALL(E6:M6,1)&amp;"; "&amp;SMALL(E6:M6,2),IF(O6=3,SMALL(E6:M6,1)&amp;"; "&amp;SMALL(E6:M6,2)&amp;"; "&amp;SMALL(E6:M6,3),"-")))</f>
        <v>-</v>
      </c>
      <c r="Q6" s="142">
        <f>COUNT(E6:M6)</f>
        <v>7</v>
      </c>
    </row>
    <row r="7" spans="2:17" x14ac:dyDescent="0.2">
      <c r="B7" s="138">
        <v>4</v>
      </c>
      <c r="C7" s="143" t="s">
        <v>357</v>
      </c>
      <c r="D7" s="144">
        <f>IFERROR(SUM(LARGE(E7:M7,1),LARGE(E7:M7,2),LARGE(E7:M7,3),LARGE(E7:M7,4),LARGE(E7:M7,5),LARGE(E7:M7,6),LARGE(E7:M7,7),LARGE(E7:M7,8),),SUM(E7:M7))</f>
        <v>4</v>
      </c>
      <c r="E7" s="174"/>
      <c r="F7" s="174"/>
      <c r="G7" s="174"/>
      <c r="H7" s="174"/>
      <c r="I7" s="174"/>
      <c r="J7" s="174"/>
      <c r="K7" s="174">
        <v>4</v>
      </c>
      <c r="L7" s="174"/>
      <c r="M7" s="174"/>
      <c r="N7" s="9"/>
      <c r="O7" s="146" t="str">
        <f>IF((COUNT(E7:M7)-8)&gt;0,COUNT(E7:M7)-8,"-")</f>
        <v>-</v>
      </c>
      <c r="P7" s="146" t="str">
        <f>IF(O7=1,SMALL(E7:M7,1),IF(O7=2,SMALL(E7:M7,1)&amp;"; "&amp;SMALL(E7:M7,2),IF(O7=3,SMALL(E7:M7,1)&amp;"; "&amp;SMALL(E7:M7,2)&amp;"; "&amp;SMALL(E7:M7,3),"-")))</f>
        <v>-</v>
      </c>
      <c r="Q7" s="146">
        <f>COUNT(E7:M7)</f>
        <v>1</v>
      </c>
    </row>
    <row r="8" spans="2:17" x14ac:dyDescent="0.2">
      <c r="B8" s="138">
        <v>4</v>
      </c>
      <c r="C8" s="143" t="s">
        <v>42</v>
      </c>
      <c r="D8" s="144">
        <f>IFERROR(SUM(LARGE(E8:M8,1),LARGE(E8:M8,2),LARGE(E8:M8,3),LARGE(E8:M8,4),LARGE(E8:M8,5),LARGE(E8:M8,6),LARGE(E8:M8,7),LARGE(E8:M8,8),),SUM(E8:M8))</f>
        <v>4</v>
      </c>
      <c r="E8" s="174"/>
      <c r="F8" s="174"/>
      <c r="G8" s="174"/>
      <c r="H8" s="174"/>
      <c r="I8" s="174"/>
      <c r="J8" s="174"/>
      <c r="K8" s="174"/>
      <c r="L8" s="174">
        <v>4</v>
      </c>
      <c r="M8" s="174"/>
      <c r="N8" s="9"/>
      <c r="O8" s="146" t="str">
        <f>IF((COUNT(E8:M8)-8)&gt;0,COUNT(E8:M8)-8,"-")</f>
        <v>-</v>
      </c>
      <c r="P8" s="146" t="str">
        <f>IF(O8=1,SMALL(E8:M8,1),IF(O8=2,SMALL(E8:M8,1)&amp;"; "&amp;SMALL(E8:M8,2),IF(O8=3,SMALL(E8:M8,1)&amp;"; "&amp;SMALL(E8:M8,2)&amp;"; "&amp;SMALL(E8:M8,3),"-")))</f>
        <v>-</v>
      </c>
      <c r="Q8" s="146">
        <f>COUNT(E8:M8)</f>
        <v>1</v>
      </c>
    </row>
    <row r="9" spans="2:17" x14ac:dyDescent="0.2">
      <c r="B9" s="138">
        <v>6</v>
      </c>
      <c r="C9" s="143" t="s">
        <v>361</v>
      </c>
      <c r="D9" s="144">
        <f>IFERROR(SUM(LARGE(E9:M9,1),LARGE(E9:M9,2),LARGE(E9:M9,3),LARGE(E9:M9,4),LARGE(E9:M9,5),LARGE(E9:M9,6),LARGE(E9:M9,7),LARGE(E9:M9,8),),SUM(E9:M9))</f>
        <v>3</v>
      </c>
      <c r="E9" s="174"/>
      <c r="F9" s="174"/>
      <c r="G9" s="174"/>
      <c r="H9" s="174"/>
      <c r="I9" s="174"/>
      <c r="J9" s="174"/>
      <c r="K9" s="174"/>
      <c r="L9" s="174">
        <v>3</v>
      </c>
      <c r="M9" s="174"/>
      <c r="N9" s="9"/>
      <c r="O9" s="146" t="str">
        <f>IF((COUNT(E9:M9)-8)&gt;0,COUNT(E9:M9)-8,"-")</f>
        <v>-</v>
      </c>
      <c r="P9" s="146" t="str">
        <f>IF(O9=1,SMALL(E9:M9,1),IF(O9=2,SMALL(E9:M9,1)&amp;"; "&amp;SMALL(E9:M9,2),IF(O9=3,SMALL(E9:M9,1)&amp;"; "&amp;SMALL(E9:M9,2)&amp;"; "&amp;SMALL(E9:M9,3),"-")))</f>
        <v>-</v>
      </c>
      <c r="Q9" s="146">
        <f>COUNT(E9:M9)</f>
        <v>1</v>
      </c>
    </row>
    <row r="10" spans="2:17" x14ac:dyDescent="0.2">
      <c r="B10" s="138">
        <v>7</v>
      </c>
      <c r="C10" s="143" t="s">
        <v>353</v>
      </c>
      <c r="D10" s="144">
        <f>IFERROR(SUM(LARGE(E10:M10,1),LARGE(E10:M10,2),LARGE(E10:M10,3),LARGE(E10:M10,4),LARGE(E10:M10,5),LARGE(E10:M10,6),LARGE(E10:M10,7),LARGE(E10:M10,8),),SUM(E10:M10))</f>
        <v>2</v>
      </c>
      <c r="E10" s="174"/>
      <c r="F10" s="174"/>
      <c r="G10" s="174"/>
      <c r="H10" s="174"/>
      <c r="I10" s="174">
        <v>2</v>
      </c>
      <c r="J10" s="174"/>
      <c r="K10" s="174"/>
      <c r="L10" s="174"/>
      <c r="M10" s="174"/>
      <c r="N10" s="9"/>
      <c r="O10" s="146" t="str">
        <f>IF((COUNT(E10:M10)-8)&gt;0,COUNT(E10:M10)-8,"-")</f>
        <v>-</v>
      </c>
      <c r="P10" s="146" t="str">
        <f>IF(O10=1,SMALL(E10:M10,1),IF(O10=2,SMALL(E10:M10,1)&amp;"; "&amp;SMALL(E10:M10,2),IF(O10=3,SMALL(E10:M10,1)&amp;"; "&amp;SMALL(E10:M10,2)&amp;"; "&amp;SMALL(E10:M10,3),"-")))</f>
        <v>-</v>
      </c>
      <c r="Q10" s="146">
        <f>COUNT(E10:M10)</f>
        <v>1</v>
      </c>
    </row>
    <row r="11" spans="2:17" x14ac:dyDescent="0.2">
      <c r="B11" s="138">
        <v>7</v>
      </c>
      <c r="C11" s="143" t="s">
        <v>359</v>
      </c>
      <c r="D11" s="144">
        <f>IFERROR(SUM(LARGE(E11:M11,1),LARGE(E11:M11,2),LARGE(E11:M11,3),LARGE(E11:M11,4),LARGE(E11:M11,5),LARGE(E11:M11,6),LARGE(E11:M11,7),LARGE(E11:M11,8),),SUM(E11:M11))</f>
        <v>2</v>
      </c>
      <c r="E11" s="174"/>
      <c r="F11" s="174"/>
      <c r="G11" s="174"/>
      <c r="H11" s="174"/>
      <c r="I11" s="174"/>
      <c r="J11" s="174"/>
      <c r="K11" s="174">
        <v>2</v>
      </c>
      <c r="L11" s="174"/>
      <c r="M11" s="174"/>
      <c r="N11" s="9"/>
      <c r="O11" s="146" t="str">
        <f>IF((COUNT(E11:M11)-8)&gt;0,COUNT(E11:M11)-8,"-")</f>
        <v>-</v>
      </c>
      <c r="P11" s="146" t="str">
        <f>IF(O11=1,SMALL(E11:M11,1),IF(O11=2,SMALL(E11:M11,1)&amp;"; "&amp;SMALL(E11:M11,2),IF(O11=3,SMALL(E11:M11,1)&amp;"; "&amp;SMALL(E11:M11,2)&amp;"; "&amp;SMALL(E11:M11,3),"-")))</f>
        <v>-</v>
      </c>
      <c r="Q11" s="146">
        <f>COUNT(E11:M11)</f>
        <v>1</v>
      </c>
    </row>
    <row r="12" spans="2:17" x14ac:dyDescent="0.2">
      <c r="B12" s="138">
        <v>7</v>
      </c>
      <c r="C12" s="143" t="s">
        <v>160</v>
      </c>
      <c r="D12" s="144">
        <f>IFERROR(SUM(LARGE(E12:M12,1),LARGE(E12:M12,2),LARGE(E12:M12,3),LARGE(E12:M12,4),LARGE(E12:M12,5),LARGE(E12:M12,6),LARGE(E12:M12,7),LARGE(E12:M12,8),),SUM(E12:M12))</f>
        <v>2</v>
      </c>
      <c r="E12" s="174"/>
      <c r="F12" s="174"/>
      <c r="G12" s="174"/>
      <c r="H12" s="174"/>
      <c r="I12" s="174"/>
      <c r="J12" s="174"/>
      <c r="K12" s="174"/>
      <c r="L12" s="174">
        <v>2</v>
      </c>
      <c r="M12" s="174"/>
      <c r="N12" s="9"/>
      <c r="O12" s="146" t="str">
        <f>IF((COUNT(E12:M12)-8)&gt;0,COUNT(E12:M12)-8,"-")</f>
        <v>-</v>
      </c>
      <c r="P12" s="146" t="str">
        <f>IF(O12=1,SMALL(E12:M12,1),IF(O12=2,SMALL(E12:M12,1)&amp;"; "&amp;SMALL(E12:M12,2),IF(O12=3,SMALL(E12:M12,1)&amp;"; "&amp;SMALL(E12:M12,2)&amp;"; "&amp;SMALL(E12:M12,3),"-")))</f>
        <v>-</v>
      </c>
      <c r="Q12" s="146">
        <f>COUNT(E12:M12)</f>
        <v>1</v>
      </c>
    </row>
  </sheetData>
  <autoFilter ref="B3:Q3" xr:uid="{00000000-0001-0000-0600-000000000000}">
    <sortState xmlns:xlrd2="http://schemas.microsoft.com/office/spreadsheetml/2017/richdata2" ref="B4:Q12">
      <sortCondition ref="B3"/>
    </sortState>
  </autoFilter>
  <sortState xmlns:xlrd2="http://schemas.microsoft.com/office/spreadsheetml/2017/richdata2" ref="B4:Q11">
    <sortCondition descending="1" ref="D4:D11"/>
    <sortCondition ref="C4:C11"/>
  </sortState>
  <phoneticPr fontId="0" type="noConversion"/>
  <conditionalFormatting sqref="E4:M12">
    <cfRule type="cellIs" dxfId="29" priority="1" operator="equal">
      <formula>0</formula>
    </cfRule>
  </conditionalFormatting>
  <conditionalFormatting sqref="F4:F6">
    <cfRule type="cellIs" dxfId="28" priority="4" operator="equal">
      <formula>0</formula>
    </cfRule>
  </conditionalFormatting>
  <conditionalFormatting sqref="G5:L5 E5:E6 G6:H6 J6:L6">
    <cfRule type="cellIs" dxfId="27" priority="41" operator="equal">
      <formula>0</formula>
    </cfRule>
  </conditionalFormatting>
  <conditionalFormatting sqref="O4:Q6">
    <cfRule type="cellIs" dxfId="26" priority="2" operator="equal">
      <formula>"-"</formula>
    </cfRule>
    <cfRule type="cellIs" dxfId="25" priority="3" operator="equal">
      <formula>0</formula>
    </cfRule>
  </conditionalFormatting>
  <pageMargins left="0.78740157499999996" right="0.78740157499999996" top="0.984251969" bottom="0.984251969" header="0.4921259845" footer="0.4921259845"/>
  <pageSetup paperSize="9" scale="6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B1:Q38"/>
  <sheetViews>
    <sheetView showGridLines="0" topLeftCell="B1" zoomScale="145" zoomScaleNormal="145" workbookViewId="0">
      <pane ySplit="3" topLeftCell="A4" activePane="bottomLeft" state="frozen"/>
      <selection activeCell="C30" sqref="C30"/>
      <selection pane="bottomLeft" activeCell="B3" sqref="A3:XFD3"/>
    </sheetView>
  </sheetViews>
  <sheetFormatPr defaultRowHeight="12.75" x14ac:dyDescent="0.2"/>
  <cols>
    <col min="1" max="1" width="2.7109375" customWidth="1"/>
    <col min="2" max="2" width="6.7109375" style="1" customWidth="1"/>
    <col min="3" max="3" width="21.7109375" customWidth="1"/>
    <col min="4" max="4" width="10.7109375" style="1" customWidth="1"/>
    <col min="5" max="13" width="6.7109375" style="1" customWidth="1"/>
    <col min="14" max="14" width="1.5703125" customWidth="1"/>
    <col min="15" max="16" width="7.7109375" customWidth="1"/>
  </cols>
  <sheetData>
    <row r="1" spans="2:17" x14ac:dyDescent="0.2">
      <c r="B1" s="2"/>
      <c r="E1" s="5"/>
      <c r="F1" s="5"/>
      <c r="G1" s="5"/>
      <c r="H1" s="5"/>
      <c r="I1" s="5"/>
      <c r="J1" s="5"/>
      <c r="K1" s="5"/>
      <c r="L1" s="5"/>
      <c r="M1" s="5"/>
    </row>
    <row r="2" spans="2:17" x14ac:dyDescent="0.2">
      <c r="B2" s="109"/>
      <c r="C2" s="110"/>
      <c r="D2" s="111"/>
      <c r="E2" s="28" t="str">
        <f>'Celkové pořadí'!G2</f>
        <v>15.06.</v>
      </c>
      <c r="F2" s="28" t="str">
        <f>'Celkové pořadí'!H2</f>
        <v>29.06.</v>
      </c>
      <c r="G2" s="28" t="str">
        <f>'Celkové pořadí'!I2</f>
        <v>13.07.</v>
      </c>
      <c r="H2" s="28" t="str">
        <f>'Celkové pořadí'!J2</f>
        <v>27.07.</v>
      </c>
      <c r="I2" s="28" t="str">
        <f>'Celkové pořadí'!K2</f>
        <v>10.08.</v>
      </c>
      <c r="J2" s="28" t="str">
        <f>'Celkové pořadí'!L2</f>
        <v>17.08.</v>
      </c>
      <c r="K2" s="28" t="str">
        <f>'Celkové pořadí'!M2</f>
        <v>31.08.</v>
      </c>
      <c r="L2" s="28" t="str">
        <f>'Celkové pořadí'!N2</f>
        <v>07.09.</v>
      </c>
      <c r="M2" s="28" t="str">
        <f>'Celkové pořadí'!O2</f>
        <v>14.09.</v>
      </c>
      <c r="O2" s="112"/>
      <c r="P2" s="112"/>
      <c r="Q2" s="58"/>
    </row>
    <row r="3" spans="2:17" ht="100.15" customHeight="1" x14ac:dyDescent="0.2">
      <c r="B3" s="184" t="s">
        <v>0</v>
      </c>
      <c r="C3" s="185" t="s">
        <v>3</v>
      </c>
      <c r="D3" s="186" t="s">
        <v>4</v>
      </c>
      <c r="E3" s="154" t="str">
        <f>'Celkové pořadí'!G3</f>
        <v>První vítr</v>
      </c>
      <c r="F3" s="154" t="str">
        <f>'Celkové pořadí'!H3</f>
        <v>Slunovrat</v>
      </c>
      <c r="G3" s="154" t="str">
        <f>'Celkové pořadí'!I3</f>
        <v xml:space="preserve"> 6 hodin s YCKP</v>
      </c>
      <c r="H3" s="154" t="str">
        <f>'Celkové pořadí'!J3</f>
        <v>Vánoční regata</v>
      </c>
      <c r="I3" s="154" t="str">
        <f>'Celkové pořadí'!K3</f>
        <v>Modrá stuha Slap</v>
      </c>
      <c r="J3" s="154" t="str">
        <f>'Celkové pořadí'!L3</f>
        <v>Slapseidon</v>
      </c>
      <c r="K3" s="154" t="str">
        <f>'Celkové pořadí'!M3</f>
        <v>Trucregata</v>
      </c>
      <c r="L3" s="154" t="str">
        <f>'Celkové pořadí'!N3</f>
        <v>Regata Laguna</v>
      </c>
      <c r="M3" s="154" t="str">
        <f>'Celkové pořadí'!O3</f>
        <v>Poslední vítr</v>
      </c>
      <c r="O3" s="187" t="s">
        <v>11</v>
      </c>
      <c r="P3" s="187" t="s">
        <v>12</v>
      </c>
      <c r="Q3" s="188" t="s">
        <v>94</v>
      </c>
    </row>
    <row r="4" spans="2:17" x14ac:dyDescent="0.2">
      <c r="B4" s="138">
        <v>1</v>
      </c>
      <c r="C4" s="132" t="s">
        <v>17</v>
      </c>
      <c r="D4" s="144">
        <f>IFERROR(SUM(LARGE(E4:M4,1),LARGE(E4:M4,2),LARGE(E4:M4,3),LARGE(E4:M4,4),LARGE(E4:M4,5),LARGE(E4:M4,6),LARGE(E4:M4,7),LARGE(E4:M4,8),),SUM(E4:M4))</f>
        <v>21</v>
      </c>
      <c r="E4" s="189"/>
      <c r="F4" s="189">
        <v>3</v>
      </c>
      <c r="G4" s="189">
        <v>2</v>
      </c>
      <c r="H4" s="189">
        <v>5</v>
      </c>
      <c r="I4" s="189"/>
      <c r="J4" s="189">
        <v>3</v>
      </c>
      <c r="K4" s="189">
        <v>4</v>
      </c>
      <c r="L4" s="189">
        <v>4</v>
      </c>
      <c r="M4" s="189"/>
      <c r="N4" s="132"/>
      <c r="O4" s="146" t="str">
        <f>IF((COUNT(E4:M4)-8)&gt;0,COUNT(E4:M4)-8,"-")</f>
        <v>-</v>
      </c>
      <c r="P4" s="146" t="str">
        <f>IF(O4=1,SMALL(E4:M4,1),IF(O4=2,SMALL(E4:M4,1)&amp;"; "&amp;SMALL(E4:M4,2),IF(O4=3,SMALL(E4:M4,1)&amp;"; "&amp;SMALL(E4:M4,2)&amp;"; "&amp;SMALL(E4:M4,3),"-")))</f>
        <v>-</v>
      </c>
      <c r="Q4" s="146">
        <f>COUNT(E4:M4)</f>
        <v>6</v>
      </c>
    </row>
    <row r="5" spans="2:17" x14ac:dyDescent="0.2">
      <c r="B5" s="138">
        <v>2</v>
      </c>
      <c r="C5" s="143" t="s">
        <v>27</v>
      </c>
      <c r="D5" s="144">
        <f>IFERROR(SUM(LARGE(E5:M5,1),LARGE(E5:M5,2),LARGE(E5:M5,3),LARGE(E5:M5,4),LARGE(E5:M5,5),LARGE(E5:M5,6),LARGE(E5:M5,7),LARGE(E5:M5,8),),SUM(E5:M5))</f>
        <v>15</v>
      </c>
      <c r="E5" s="145"/>
      <c r="F5" s="145"/>
      <c r="G5" s="145"/>
      <c r="H5" s="145"/>
      <c r="I5" s="189">
        <v>5</v>
      </c>
      <c r="J5" s="189">
        <v>5</v>
      </c>
      <c r="K5" s="145">
        <v>5</v>
      </c>
      <c r="L5" s="145"/>
      <c r="M5" s="145"/>
      <c r="N5" s="132"/>
      <c r="O5" s="146" t="str">
        <f>IF((COUNT(E5:M5)-8)&gt;0,COUNT(E5:M5)-8,"-")</f>
        <v>-</v>
      </c>
      <c r="P5" s="146" t="str">
        <f>IF(O5=1,SMALL(E5:M5,1),IF(O5=2,SMALL(E5:M5,1)&amp;"; "&amp;SMALL(E5:M5,2),IF(O5=3,SMALL(E5:M5,1)&amp;"; "&amp;SMALL(E5:M5,2)&amp;"; "&amp;SMALL(E5:M5,3),"-")))</f>
        <v>-</v>
      </c>
      <c r="Q5" s="146">
        <f>COUNT(E5:M5)</f>
        <v>3</v>
      </c>
    </row>
    <row r="6" spans="2:17" x14ac:dyDescent="0.2">
      <c r="B6" s="138">
        <v>3</v>
      </c>
      <c r="C6" s="143" t="s">
        <v>239</v>
      </c>
      <c r="D6" s="144">
        <f>IFERROR(SUM(LARGE(E6:M6,1),LARGE(E6:M6,2),LARGE(E6:M6,3),LARGE(E6:M6,4),LARGE(E6:M6,5),LARGE(E6:M6,6),LARGE(E6:M6,7),LARGE(E6:M6,8),),SUM(E6:M6))</f>
        <v>14</v>
      </c>
      <c r="E6" s="189"/>
      <c r="F6" s="189">
        <v>1</v>
      </c>
      <c r="G6" s="189"/>
      <c r="H6" s="189">
        <v>4</v>
      </c>
      <c r="I6" s="189">
        <v>3</v>
      </c>
      <c r="J6" s="189"/>
      <c r="K6" s="189">
        <v>3</v>
      </c>
      <c r="L6" s="189">
        <v>3</v>
      </c>
      <c r="M6" s="189"/>
      <c r="N6" s="132"/>
      <c r="O6" s="146" t="str">
        <f>IF((COUNT(E6:M6)-8)&gt;0,COUNT(E6:M6)-8,"-")</f>
        <v>-</v>
      </c>
      <c r="P6" s="146" t="str">
        <f>IF(O6=1,SMALL(E6:M6,1),IF(O6=2,SMALL(E6:M6,1)&amp;"; "&amp;SMALL(E6:M6,2),IF(O6=3,SMALL(E6:M6,1)&amp;"; "&amp;SMALL(E6:M6,2)&amp;"; "&amp;SMALL(E6:M6,3),"-")))</f>
        <v>-</v>
      </c>
      <c r="Q6" s="146">
        <f>COUNT(E6:M6)</f>
        <v>5</v>
      </c>
    </row>
    <row r="7" spans="2:17" x14ac:dyDescent="0.2">
      <c r="B7" s="138">
        <v>4</v>
      </c>
      <c r="C7" s="143" t="s">
        <v>21</v>
      </c>
      <c r="D7" s="144">
        <f>IFERROR(SUM(LARGE(E7:M7,1),LARGE(E7:M7,2),LARGE(E7:M7,3),LARGE(E7:M7,4),LARGE(E7:M7,5),LARGE(E7:M7,6),LARGE(E7:M7,7),LARGE(E7:M7,8),),SUM(E7:M7))</f>
        <v>13</v>
      </c>
      <c r="E7" s="189"/>
      <c r="F7" s="189">
        <v>1</v>
      </c>
      <c r="G7" s="189"/>
      <c r="H7" s="189">
        <v>3</v>
      </c>
      <c r="I7" s="189">
        <v>2</v>
      </c>
      <c r="J7" s="189">
        <v>4</v>
      </c>
      <c r="K7" s="189">
        <v>2</v>
      </c>
      <c r="L7" s="189">
        <v>1</v>
      </c>
      <c r="M7" s="189"/>
      <c r="N7" s="132"/>
      <c r="O7" s="146" t="str">
        <f>IF((COUNT(E7:M7)-8)&gt;0,COUNT(E7:M7)-8,"-")</f>
        <v>-</v>
      </c>
      <c r="P7" s="146" t="str">
        <f>IF(O7=1,SMALL(E7:M7,1),IF(O7=2,SMALL(E7:M7,1)&amp;"; "&amp;SMALL(E7:M7,2),IF(O7=3,SMALL(E7:M7,1)&amp;"; "&amp;SMALL(E7:M7,2)&amp;"; "&amp;SMALL(E7:M7,3),"-")))</f>
        <v>-</v>
      </c>
      <c r="Q7" s="146">
        <f>COUNT(E7:M7)</f>
        <v>6</v>
      </c>
    </row>
    <row r="8" spans="2:17" x14ac:dyDescent="0.2">
      <c r="B8" s="138">
        <v>5</v>
      </c>
      <c r="C8" s="132" t="s">
        <v>143</v>
      </c>
      <c r="D8" s="144">
        <f>IFERROR(SUM(LARGE(E8:M8,1),LARGE(E8:M8,2),LARGE(E8:M8,3),LARGE(E8:M8,4),LARGE(E8:M8,5),LARGE(E8:M8,6),LARGE(E8:M8,7),LARGE(E8:M8,8),),SUM(E8:M8))</f>
        <v>11</v>
      </c>
      <c r="E8" s="189">
        <v>1</v>
      </c>
      <c r="F8" s="189">
        <v>2</v>
      </c>
      <c r="G8" s="189">
        <v>1</v>
      </c>
      <c r="H8" s="189">
        <v>2</v>
      </c>
      <c r="I8" s="189">
        <v>1</v>
      </c>
      <c r="J8" s="189">
        <v>1</v>
      </c>
      <c r="K8" s="189">
        <v>1</v>
      </c>
      <c r="L8" s="189">
        <v>2</v>
      </c>
      <c r="M8" s="189"/>
      <c r="N8" s="132"/>
      <c r="O8" s="146" t="str">
        <f>IF((COUNT(E8:M8)-8)&gt;0,COUNT(E8:M8)-8,"-")</f>
        <v>-</v>
      </c>
      <c r="P8" s="146" t="str">
        <f>IF(O8=1,SMALL(E8:M8,1),IF(O8=2,SMALL(E8:M8,1)&amp;"; "&amp;SMALL(E8:M8,2),IF(O8=3,SMALL(E8:M8,1)&amp;"; "&amp;SMALL(E8:M8,2)&amp;"; "&amp;SMALL(E8:M8,3),"-")))</f>
        <v>-</v>
      </c>
      <c r="Q8" s="146">
        <f>COUNT(E8:M8)</f>
        <v>8</v>
      </c>
    </row>
    <row r="9" spans="2:17" x14ac:dyDescent="0.2">
      <c r="B9" s="138">
        <v>6</v>
      </c>
      <c r="C9" s="143" t="s">
        <v>28</v>
      </c>
      <c r="D9" s="144">
        <f>IFERROR(SUM(LARGE(E9:M9,1),LARGE(E9:M9,2),LARGE(E9:M9,3),LARGE(E9:M9,4),LARGE(E9:M9,5),LARGE(E9:M9,6),LARGE(E9:M9,7),LARGE(E9:M9,8),),SUM(E9:M9))</f>
        <v>8</v>
      </c>
      <c r="E9" s="189"/>
      <c r="F9" s="189">
        <v>1</v>
      </c>
      <c r="G9" s="189"/>
      <c r="H9" s="189">
        <v>1</v>
      </c>
      <c r="I9" s="189">
        <v>4</v>
      </c>
      <c r="J9" s="189">
        <v>2</v>
      </c>
      <c r="K9" s="189"/>
      <c r="L9" s="189"/>
      <c r="M9" s="189"/>
      <c r="N9" s="132"/>
      <c r="O9" s="146" t="str">
        <f>IF((COUNT(E9:M9)-8)&gt;0,COUNT(E9:M9)-8,"-")</f>
        <v>-</v>
      </c>
      <c r="P9" s="146" t="str">
        <f>IF(O9=1,SMALL(E9:M9,1),IF(O9=2,SMALL(E9:M9,1)&amp;"; "&amp;SMALL(E9:M9,2),IF(O9=3,SMALL(E9:M9,1)&amp;"; "&amp;SMALL(E9:M9,2)&amp;"; "&amp;SMALL(E9:M9,3),"-")))</f>
        <v>-</v>
      </c>
      <c r="Q9" s="146">
        <f>COUNT(E9:M9)</f>
        <v>4</v>
      </c>
    </row>
    <row r="10" spans="2:17" hidden="1" x14ac:dyDescent="0.2">
      <c r="B10" s="138"/>
      <c r="C10" s="143" t="s">
        <v>304</v>
      </c>
      <c r="D10" s="144">
        <f t="shared" ref="D10:D12" si="0">IFERROR(SUM(LARGE(E10:M10,1),LARGE(E10:M10,2),LARGE(E10:M10,3),LARGE(E10:M10,4),LARGE(E10:M10,5),LARGE(E10:M10,6),LARGE(E10:M10,7),LARGE(E10:M10,8),),SUM(E10:M10))</f>
        <v>0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32"/>
      <c r="O10" s="146" t="str">
        <f t="shared" ref="O10:O16" si="1">IF((COUNT(E10:M10)-8)&gt;0,COUNT(E10:M10)-8,"-")</f>
        <v>-</v>
      </c>
      <c r="P10" s="146" t="str">
        <f t="shared" ref="P10:P16" si="2">IF(O10=1,SMALL(E10:M10,1),IF(O10=2,SMALL(E10:M10,1)&amp;"; "&amp;SMALL(E10:M10,2),IF(O10=3,SMALL(E10:M10,1)&amp;"; "&amp;SMALL(E10:M10,2)&amp;"; "&amp;SMALL(E10:M10,3),"-")))</f>
        <v>-</v>
      </c>
      <c r="Q10" s="146">
        <f t="shared" ref="Q10:Q16" si="3">COUNT(E10:M10)</f>
        <v>0</v>
      </c>
    </row>
    <row r="11" spans="2:17" hidden="1" x14ac:dyDescent="0.2">
      <c r="B11" s="138">
        <v>11</v>
      </c>
      <c r="C11" s="143"/>
      <c r="D11" s="144">
        <f t="shared" si="0"/>
        <v>0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32"/>
      <c r="O11" s="146" t="str">
        <f t="shared" si="1"/>
        <v>-</v>
      </c>
      <c r="P11" s="146" t="str">
        <f t="shared" si="2"/>
        <v>-</v>
      </c>
      <c r="Q11" s="146">
        <f t="shared" si="3"/>
        <v>0</v>
      </c>
    </row>
    <row r="12" spans="2:17" hidden="1" x14ac:dyDescent="0.2">
      <c r="B12" s="138">
        <v>6</v>
      </c>
      <c r="C12" s="132"/>
      <c r="D12" s="144">
        <f t="shared" si="0"/>
        <v>0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32"/>
      <c r="O12" s="146" t="str">
        <f t="shared" si="1"/>
        <v>-</v>
      </c>
      <c r="P12" s="146" t="str">
        <f t="shared" si="2"/>
        <v>-</v>
      </c>
      <c r="Q12" s="146">
        <f t="shared" si="3"/>
        <v>0</v>
      </c>
    </row>
    <row r="13" spans="2:17" hidden="1" x14ac:dyDescent="0.2">
      <c r="B13" s="138">
        <v>12</v>
      </c>
      <c r="C13" s="143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32"/>
      <c r="O13" s="146" t="str">
        <f t="shared" si="1"/>
        <v>-</v>
      </c>
      <c r="P13" s="146" t="str">
        <f t="shared" si="2"/>
        <v>-</v>
      </c>
      <c r="Q13" s="146">
        <f t="shared" si="3"/>
        <v>0</v>
      </c>
    </row>
    <row r="14" spans="2:17" hidden="1" x14ac:dyDescent="0.2">
      <c r="B14" s="138">
        <v>13</v>
      </c>
      <c r="C14" s="143"/>
      <c r="D14" s="144"/>
      <c r="E14" s="145"/>
      <c r="F14" s="145"/>
      <c r="G14" s="145"/>
      <c r="H14" s="145"/>
      <c r="I14" s="145"/>
      <c r="J14" s="145"/>
      <c r="K14" s="145"/>
      <c r="L14" s="145"/>
      <c r="M14" s="145"/>
      <c r="N14" s="132"/>
      <c r="O14" s="146" t="str">
        <f t="shared" si="1"/>
        <v>-</v>
      </c>
      <c r="P14" s="146" t="str">
        <f t="shared" si="2"/>
        <v>-</v>
      </c>
      <c r="Q14" s="146">
        <f t="shared" si="3"/>
        <v>0</v>
      </c>
    </row>
    <row r="15" spans="2:17" hidden="1" x14ac:dyDescent="0.2">
      <c r="B15" s="138">
        <v>14</v>
      </c>
      <c r="C15" s="143"/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32"/>
      <c r="O15" s="146" t="str">
        <f t="shared" si="1"/>
        <v>-</v>
      </c>
      <c r="P15" s="146" t="str">
        <f t="shared" si="2"/>
        <v>-</v>
      </c>
      <c r="Q15" s="146">
        <f t="shared" si="3"/>
        <v>0</v>
      </c>
    </row>
    <row r="16" spans="2:17" hidden="1" x14ac:dyDescent="0.2">
      <c r="B16" s="138">
        <v>15</v>
      </c>
      <c r="C16" s="143"/>
      <c r="D16" s="144"/>
      <c r="E16" s="145"/>
      <c r="F16" s="145"/>
      <c r="G16" s="145"/>
      <c r="H16" s="145"/>
      <c r="I16" s="145"/>
      <c r="J16" s="145"/>
      <c r="K16" s="145"/>
      <c r="L16" s="145"/>
      <c r="M16" s="145"/>
      <c r="N16" s="132"/>
      <c r="O16" s="146" t="str">
        <f t="shared" si="1"/>
        <v>-</v>
      </c>
      <c r="P16" s="146" t="str">
        <f t="shared" si="2"/>
        <v>-</v>
      </c>
      <c r="Q16" s="146">
        <f t="shared" si="3"/>
        <v>0</v>
      </c>
    </row>
    <row r="17" spans="2:17" hidden="1" x14ac:dyDescent="0.2">
      <c r="B17" s="148"/>
      <c r="C17" s="190"/>
      <c r="D17" s="148"/>
      <c r="E17" s="147"/>
      <c r="F17" s="147"/>
      <c r="G17" s="147"/>
      <c r="H17" s="147"/>
      <c r="I17" s="147"/>
      <c r="J17" s="147"/>
      <c r="K17" s="147"/>
      <c r="L17" s="147"/>
      <c r="M17" s="147"/>
      <c r="N17" s="136"/>
      <c r="O17" s="136"/>
      <c r="P17" s="136"/>
      <c r="Q17" s="136"/>
    </row>
    <row r="18" spans="2:17" x14ac:dyDescent="0.2">
      <c r="B18" s="2"/>
      <c r="C18" s="6"/>
      <c r="D18" s="2"/>
    </row>
    <row r="19" spans="2:17" x14ac:dyDescent="0.2">
      <c r="B19" s="2"/>
      <c r="C19" s="6"/>
      <c r="D19" s="2"/>
    </row>
    <row r="20" spans="2:17" x14ac:dyDescent="0.2">
      <c r="B20" s="2"/>
      <c r="C20" s="6"/>
      <c r="D20" s="2"/>
    </row>
    <row r="21" spans="2:17" x14ac:dyDescent="0.2">
      <c r="B21" s="2"/>
      <c r="C21" s="6"/>
      <c r="D21" s="2"/>
    </row>
    <row r="22" spans="2:17" x14ac:dyDescent="0.2">
      <c r="B22" s="2"/>
      <c r="C22" s="6"/>
      <c r="D22" s="2"/>
    </row>
    <row r="23" spans="2:17" x14ac:dyDescent="0.2">
      <c r="B23" s="2"/>
      <c r="C23" s="6"/>
      <c r="D23" s="2"/>
    </row>
    <row r="24" spans="2:17" x14ac:dyDescent="0.2">
      <c r="B24" s="2"/>
      <c r="C24" s="6"/>
      <c r="D24" s="2"/>
    </row>
    <row r="25" spans="2:17" x14ac:dyDescent="0.2">
      <c r="B25" s="2"/>
      <c r="C25" s="6"/>
      <c r="D25" s="2"/>
    </row>
    <row r="26" spans="2:17" x14ac:dyDescent="0.2">
      <c r="B26" s="2"/>
      <c r="C26" s="6"/>
      <c r="D26" s="2"/>
    </row>
    <row r="27" spans="2:17" x14ac:dyDescent="0.2">
      <c r="B27" s="2"/>
      <c r="C27" s="6"/>
      <c r="D27" s="2"/>
    </row>
    <row r="28" spans="2:17" x14ac:dyDescent="0.2">
      <c r="B28" s="2"/>
      <c r="C28" s="6"/>
      <c r="D28" s="2"/>
    </row>
    <row r="29" spans="2:17" x14ac:dyDescent="0.2">
      <c r="B29" s="2"/>
      <c r="C29" s="6"/>
      <c r="D29" s="2"/>
    </row>
    <row r="30" spans="2:17" x14ac:dyDescent="0.2">
      <c r="B30" s="2"/>
      <c r="C30" s="6"/>
      <c r="D30" s="2"/>
    </row>
    <row r="31" spans="2:17" x14ac:dyDescent="0.2">
      <c r="B31" s="2"/>
      <c r="C31" s="6"/>
      <c r="D31" s="2"/>
    </row>
    <row r="32" spans="2:17" x14ac:dyDescent="0.2">
      <c r="B32" s="2"/>
      <c r="C32" s="6"/>
      <c r="D32" s="2"/>
    </row>
    <row r="33" spans="2:4" x14ac:dyDescent="0.2">
      <c r="B33" s="2"/>
      <c r="C33" s="6"/>
      <c r="D33" s="2"/>
    </row>
    <row r="34" spans="2:4" x14ac:dyDescent="0.2">
      <c r="B34" s="2"/>
      <c r="C34" s="6"/>
      <c r="D34" s="2"/>
    </row>
    <row r="36" spans="2:4" x14ac:dyDescent="0.2">
      <c r="B36" s="2"/>
      <c r="C36" s="3"/>
      <c r="D36" s="2"/>
    </row>
    <row r="37" spans="2:4" x14ac:dyDescent="0.2">
      <c r="B37" s="2"/>
      <c r="C37" s="4"/>
      <c r="D37" s="2"/>
    </row>
    <row r="38" spans="2:4" x14ac:dyDescent="0.2">
      <c r="D38" s="2"/>
    </row>
  </sheetData>
  <autoFilter ref="B3:Q3" xr:uid="{00000000-0001-0000-0700-000000000000}">
    <sortState xmlns:xlrd2="http://schemas.microsoft.com/office/spreadsheetml/2017/richdata2" ref="B4:Q9">
      <sortCondition ref="B3"/>
    </sortState>
  </autoFilter>
  <sortState xmlns:xlrd2="http://schemas.microsoft.com/office/spreadsheetml/2017/richdata2" ref="A4:Q8">
    <sortCondition descending="1" ref="D4:D8"/>
    <sortCondition ref="C4:C8"/>
  </sortState>
  <conditionalFormatting sqref="E4:M8">
    <cfRule type="cellIs" dxfId="24" priority="20" operator="equal">
      <formula>0</formula>
    </cfRule>
  </conditionalFormatting>
  <conditionalFormatting sqref="E14:M16">
    <cfRule type="cellIs" dxfId="23" priority="6" operator="equal">
      <formula>0</formula>
    </cfRule>
  </conditionalFormatting>
  <conditionalFormatting sqref="I9:J9">
    <cfRule type="cellIs" dxfId="22" priority="1" operator="equal">
      <formula>0</formula>
    </cfRule>
  </conditionalFormatting>
  <conditionalFormatting sqref="K4:M13 E8:K8 E9:L13">
    <cfRule type="cellIs" dxfId="21" priority="28" operator="equal">
      <formula>0</formula>
    </cfRule>
  </conditionalFormatting>
  <conditionalFormatting sqref="K15:M16">
    <cfRule type="cellIs" dxfId="20" priority="5" operator="equal">
      <formula>0</formula>
    </cfRule>
  </conditionalFormatting>
  <conditionalFormatting sqref="O4:Q16">
    <cfRule type="cellIs" dxfId="19" priority="3" operator="equal">
      <formula>"-"</formula>
    </cfRule>
    <cfRule type="cellIs" dxfId="18" priority="4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</sheetPr>
  <dimension ref="B1:U32"/>
  <sheetViews>
    <sheetView showGridLines="0" zoomScale="145" zoomScaleNormal="145" zoomScaleSheetLayoutView="100" workbookViewId="0">
      <pane ySplit="3" topLeftCell="A4" activePane="bottomLeft" state="frozen"/>
      <selection activeCell="C30" sqref="C30"/>
      <selection pane="bottomLeft" activeCell="L6" sqref="L6"/>
    </sheetView>
  </sheetViews>
  <sheetFormatPr defaultRowHeight="12.75" x14ac:dyDescent="0.2"/>
  <cols>
    <col min="1" max="1" width="2.7109375" customWidth="1"/>
    <col min="2" max="2" width="6.7109375" style="1" customWidth="1"/>
    <col min="3" max="3" width="21.7109375" customWidth="1"/>
    <col min="4" max="4" width="10.7109375" style="1" customWidth="1"/>
    <col min="5" max="13" width="6.7109375" style="1" customWidth="1"/>
    <col min="14" max="14" width="1.5703125" customWidth="1"/>
    <col min="15" max="16" width="7.7109375" customWidth="1"/>
  </cols>
  <sheetData>
    <row r="1" spans="2:21" x14ac:dyDescent="0.2">
      <c r="B1" s="2"/>
      <c r="E1" s="5"/>
      <c r="F1" s="5"/>
      <c r="G1" s="5"/>
      <c r="H1" s="5"/>
      <c r="I1" s="5"/>
      <c r="J1" s="5"/>
      <c r="K1" s="5"/>
      <c r="L1" s="5"/>
      <c r="M1" s="5"/>
    </row>
    <row r="2" spans="2:21" x14ac:dyDescent="0.2">
      <c r="B2" s="34"/>
      <c r="C2" s="35"/>
      <c r="D2" s="36"/>
      <c r="E2" s="28" t="str">
        <f>'Celkové pořadí'!G2</f>
        <v>15.06.</v>
      </c>
      <c r="F2" s="28" t="str">
        <f>'Celkové pořadí'!H2</f>
        <v>29.06.</v>
      </c>
      <c r="G2" s="28" t="str">
        <f>'Celkové pořadí'!I2</f>
        <v>13.07.</v>
      </c>
      <c r="H2" s="28" t="str">
        <f>'Celkové pořadí'!J2</f>
        <v>27.07.</v>
      </c>
      <c r="I2" s="28" t="str">
        <f>'Celkové pořadí'!K2</f>
        <v>10.08.</v>
      </c>
      <c r="J2" s="28" t="str">
        <f>'Celkové pořadí'!L2</f>
        <v>17.08.</v>
      </c>
      <c r="K2" s="28" t="str">
        <f>'Celkové pořadí'!M2</f>
        <v>31.08.</v>
      </c>
      <c r="L2" s="28" t="str">
        <f>'Celkové pořadí'!N2</f>
        <v>07.09.</v>
      </c>
      <c r="M2" s="28" t="str">
        <f>'Celkové pořadí'!O2</f>
        <v>14.09.</v>
      </c>
      <c r="O2" s="50"/>
      <c r="P2" s="50"/>
      <c r="Q2" s="58"/>
    </row>
    <row r="3" spans="2:21" ht="100.15" customHeight="1" x14ac:dyDescent="0.2">
      <c r="B3" s="37" t="s">
        <v>0</v>
      </c>
      <c r="C3" s="38" t="s">
        <v>3</v>
      </c>
      <c r="D3" s="39" t="s">
        <v>4</v>
      </c>
      <c r="E3" s="27" t="str">
        <f>'Celkové pořadí'!G3</f>
        <v>První vítr</v>
      </c>
      <c r="F3" s="27" t="str">
        <f>'Celkové pořadí'!H3</f>
        <v>Slunovrat</v>
      </c>
      <c r="G3" s="27" t="str">
        <f>'Celkové pořadí'!I3</f>
        <v xml:space="preserve"> 6 hodin s YCKP</v>
      </c>
      <c r="H3" s="27" t="str">
        <f>'Celkové pořadí'!J3</f>
        <v>Vánoční regata</v>
      </c>
      <c r="I3" s="27" t="str">
        <f>'Celkové pořadí'!K3</f>
        <v>Modrá stuha Slap</v>
      </c>
      <c r="J3" s="27" t="str">
        <f>'Celkové pořadí'!L3</f>
        <v>Slapseidon</v>
      </c>
      <c r="K3" s="27" t="str">
        <f>'Celkové pořadí'!M3</f>
        <v>Trucregata</v>
      </c>
      <c r="L3" s="27" t="str">
        <f>'Celkové pořadí'!N3</f>
        <v>Regata Laguna</v>
      </c>
      <c r="M3" s="27" t="str">
        <f>'Celkové pořadí'!O3</f>
        <v>Poslední vítr</v>
      </c>
      <c r="O3" s="51" t="s">
        <v>11</v>
      </c>
      <c r="P3" s="51" t="s">
        <v>12</v>
      </c>
      <c r="Q3" s="59" t="s">
        <v>94</v>
      </c>
    </row>
    <row r="4" spans="2:21" x14ac:dyDescent="0.2">
      <c r="B4" s="18">
        <v>1</v>
      </c>
      <c r="C4" s="135" t="s">
        <v>18</v>
      </c>
      <c r="D4" s="73">
        <f>IFERROR(SUM(LARGE(E4:M4,1),LARGE(E4:M4,2),LARGE(E4:M4,3),LARGE(E4:M4,4),LARGE(E4:M4,5),LARGE(E4:M4,6),LARGE(E4:M4,7),LARGE(E4:M4,8),),SUM(E4:M4))</f>
        <v>46</v>
      </c>
      <c r="E4" s="174">
        <v>5</v>
      </c>
      <c r="F4" s="174">
        <v>8</v>
      </c>
      <c r="G4" s="174">
        <v>5</v>
      </c>
      <c r="H4" s="174">
        <v>4</v>
      </c>
      <c r="I4" s="174">
        <v>7</v>
      </c>
      <c r="J4" s="174">
        <v>7</v>
      </c>
      <c r="K4" s="174">
        <v>6</v>
      </c>
      <c r="L4" s="174">
        <v>4</v>
      </c>
      <c r="M4" s="174"/>
      <c r="N4" s="9"/>
      <c r="O4" s="46" t="str">
        <f>IF((COUNT(E4:M4)-8)&gt;0,COUNT(E4:M4)-8,"-")</f>
        <v>-</v>
      </c>
      <c r="P4" s="46" t="str">
        <f>IF(O4=1,SMALL(E4:M4,1),IF(O4=2,SMALL(E4:M4,1)&amp;"; "&amp;SMALL(E4:M4,2),IF(O4=3,SMALL(E4:M4,1)&amp;"; "&amp;SMALL(E4:M4,2)&amp;"; "&amp;SMALL(E4:M4,3),"-")))</f>
        <v>-</v>
      </c>
      <c r="Q4" s="46">
        <f>COUNT(E4:M4)</f>
        <v>8</v>
      </c>
    </row>
    <row r="5" spans="2:21" x14ac:dyDescent="0.2">
      <c r="B5" s="139">
        <v>2</v>
      </c>
      <c r="C5" s="192" t="s">
        <v>35</v>
      </c>
      <c r="D5" s="141">
        <f>IFERROR(SUM(LARGE(E5:M5,1),LARGE(E5:M5,2),LARGE(E5:M5,3),LARGE(E5:M5,4),LARGE(E5:M5,5),LARGE(E5:M5,6),LARGE(E5:M5,7),LARGE(E5:M5,8),),SUM(E5:M5))</f>
        <v>33</v>
      </c>
      <c r="E5" s="174">
        <v>4</v>
      </c>
      <c r="F5" s="174">
        <v>5</v>
      </c>
      <c r="G5" s="174"/>
      <c r="H5" s="174">
        <v>8</v>
      </c>
      <c r="I5" s="174"/>
      <c r="J5" s="174">
        <v>6</v>
      </c>
      <c r="K5" s="174">
        <v>7</v>
      </c>
      <c r="L5" s="174">
        <v>3</v>
      </c>
      <c r="M5" s="174"/>
      <c r="N5" s="9"/>
      <c r="O5" s="142" t="str">
        <f>IF((COUNT(E5:M5)-8)&gt;0,COUNT(E5:M5)-8,"-")</f>
        <v>-</v>
      </c>
      <c r="P5" s="142" t="str">
        <f>IF(O5=1,SMALL(E5:M5,1),IF(O5=2,SMALL(E5:M5,1)&amp;"; "&amp;SMALL(E5:M5,2),IF(O5=3,SMALL(E5:M5,1)&amp;"; "&amp;SMALL(E5:M5,2)&amp;"; "&amp;SMALL(E5:M5,3),"-")))</f>
        <v>-</v>
      </c>
      <c r="Q5" s="142">
        <f>COUNT(E5:M5)</f>
        <v>6</v>
      </c>
    </row>
    <row r="6" spans="2:21" x14ac:dyDescent="0.2">
      <c r="B6" s="138">
        <v>3</v>
      </c>
      <c r="C6" s="136" t="s">
        <v>181</v>
      </c>
      <c r="D6" s="144">
        <f>IFERROR(SUM(LARGE(E6:M6,1),LARGE(E6:M6,2),LARGE(E6:M6,3),LARGE(E6:M6,4),LARGE(E6:M6,5),LARGE(E6:M6,6),LARGE(E6:M6,7),LARGE(E6:M6,8),),SUM(E6:M6))</f>
        <v>26</v>
      </c>
      <c r="E6" s="174">
        <v>3</v>
      </c>
      <c r="F6" s="174">
        <v>7</v>
      </c>
      <c r="G6" s="174">
        <v>2</v>
      </c>
      <c r="H6" s="174"/>
      <c r="I6" s="174">
        <v>6</v>
      </c>
      <c r="J6" s="174"/>
      <c r="K6" s="174">
        <v>8</v>
      </c>
      <c r="L6" s="174"/>
      <c r="M6" s="174"/>
      <c r="N6" s="9"/>
      <c r="O6" s="142" t="str">
        <f>IF((COUNT(E6:M6)-8)&gt;0,COUNT(E6:M6)-8,"-")</f>
        <v>-</v>
      </c>
      <c r="P6" s="142" t="str">
        <f>IF(O6=1,SMALL(E6:M6,1),IF(O6=2,SMALL(E6:M6,1)&amp;"; "&amp;SMALL(E6:M6,2),IF(O6=3,SMALL(E6:M6,1)&amp;"; "&amp;SMALL(E6:M6,2)&amp;"; "&amp;SMALL(E6:M6,3),"-")))</f>
        <v>-</v>
      </c>
      <c r="Q6" s="142">
        <f>COUNT(E6:M6)</f>
        <v>5</v>
      </c>
    </row>
    <row r="7" spans="2:21" x14ac:dyDescent="0.2">
      <c r="B7" s="138">
        <v>4</v>
      </c>
      <c r="C7" s="136" t="s">
        <v>245</v>
      </c>
      <c r="D7" s="144">
        <f>IFERROR(SUM(LARGE(E7:M7,1),LARGE(E7:M7,2),LARGE(E7:M7,3),LARGE(E7:M7,4),LARGE(E7:M7,5),LARGE(E7:M7,6),LARGE(E7:M7,7),LARGE(E7:M7,8),),SUM(E7:M7))</f>
        <v>23</v>
      </c>
      <c r="E7" s="174">
        <v>1</v>
      </c>
      <c r="F7" s="174">
        <v>4</v>
      </c>
      <c r="G7" s="174">
        <v>3</v>
      </c>
      <c r="H7" s="174">
        <v>5</v>
      </c>
      <c r="I7" s="174">
        <v>2</v>
      </c>
      <c r="J7" s="174">
        <v>4</v>
      </c>
      <c r="K7" s="174">
        <v>2</v>
      </c>
      <c r="L7" s="174">
        <v>2</v>
      </c>
      <c r="M7" s="174"/>
      <c r="N7" s="9"/>
      <c r="O7" s="146" t="str">
        <f>IF((COUNT(E7:M7)-8)&gt;0,COUNT(E7:M7)-8,"-")</f>
        <v>-</v>
      </c>
      <c r="P7" s="146" t="str">
        <f>IF(O7=1,SMALL(E7:M7,1),IF(O7=2,SMALL(E7:M7,1)&amp;"; "&amp;SMALL(E7:M7,2),IF(O7=3,SMALL(E7:M7,1)&amp;"; "&amp;SMALL(E7:M7,2)&amp;"; "&amp;SMALL(E7:M7,3),"-")))</f>
        <v>-</v>
      </c>
      <c r="Q7" s="146">
        <f>COUNT(E7:M7)</f>
        <v>8</v>
      </c>
    </row>
    <row r="8" spans="2:21" x14ac:dyDescent="0.2">
      <c r="B8" s="148">
        <v>5</v>
      </c>
      <c r="C8" s="136" t="s">
        <v>83</v>
      </c>
      <c r="D8" s="144">
        <f>IFERROR(SUM(LARGE(E8:M8,1),LARGE(E8:M8,2),LARGE(E8:M8,3),LARGE(E8:M8,4),LARGE(E8:M8,5),LARGE(E8:M8,6),LARGE(E8:M8,7),LARGE(E8:M8,8),),SUM(E8:M8))</f>
        <v>23</v>
      </c>
      <c r="E8" s="174"/>
      <c r="F8" s="174">
        <v>1</v>
      </c>
      <c r="G8" s="174">
        <v>4</v>
      </c>
      <c r="H8" s="174">
        <v>2</v>
      </c>
      <c r="I8" s="174">
        <v>5</v>
      </c>
      <c r="J8" s="174">
        <v>5</v>
      </c>
      <c r="K8" s="174">
        <v>5</v>
      </c>
      <c r="L8" s="174">
        <v>1</v>
      </c>
      <c r="M8" s="174"/>
      <c r="N8" s="9"/>
      <c r="O8" s="146" t="str">
        <f>IF((COUNT(E8:M8)-8)&gt;0,COUNT(E8:M8)-8,"-")</f>
        <v>-</v>
      </c>
      <c r="P8" s="146" t="str">
        <f>IF(O8=1,SMALL(E8:M8,1),IF(O8=2,SMALL(E8:M8,1)&amp;"; "&amp;SMALL(E8:M8,2),IF(O8=3,SMALL(E8:M8,1)&amp;"; "&amp;SMALL(E8:M8,2)&amp;"; "&amp;SMALL(E8:M8,3),"-")))</f>
        <v>-</v>
      </c>
      <c r="Q8" s="146">
        <f>COUNT(E8:M8)</f>
        <v>7</v>
      </c>
    </row>
    <row r="9" spans="2:21" x14ac:dyDescent="0.2">
      <c r="B9" s="148">
        <v>6</v>
      </c>
      <c r="C9" s="136" t="s">
        <v>290</v>
      </c>
      <c r="D9" s="144">
        <f>IFERROR(SUM(LARGE(E9:M9,1),LARGE(E9:M9,2),LARGE(E9:M9,3),LARGE(E9:M9,4),LARGE(E9:M9,5),LARGE(E9:M9,6),LARGE(E9:M9,7),LARGE(E9:M9,8),),SUM(E9:M9))</f>
        <v>14</v>
      </c>
      <c r="E9" s="174"/>
      <c r="F9" s="174">
        <v>6</v>
      </c>
      <c r="G9" s="174"/>
      <c r="H9" s="174"/>
      <c r="I9" s="174">
        <v>8</v>
      </c>
      <c r="J9" s="174"/>
      <c r="K9" s="174"/>
      <c r="L9" s="174"/>
      <c r="M9" s="174"/>
      <c r="N9" s="9"/>
      <c r="O9" s="146" t="str">
        <f>IF((COUNT(E9:M9)-8)&gt;0,COUNT(E9:M9)-8,"-")</f>
        <v>-</v>
      </c>
      <c r="P9" s="146" t="str">
        <f>IF(O9=1,SMALL(E9:M9,1),IF(O9=2,SMALL(E9:M9,1)&amp;"; "&amp;SMALL(E9:M9,2),IF(O9=3,SMALL(E9:M9,1)&amp;"; "&amp;SMALL(E9:M9,2)&amp;"; "&amp;SMALL(E9:M9,3),"-")))</f>
        <v>-</v>
      </c>
      <c r="Q9" s="146">
        <f>COUNT(E9:M9)</f>
        <v>2</v>
      </c>
    </row>
    <row r="10" spans="2:21" x14ac:dyDescent="0.2">
      <c r="B10" s="138">
        <v>7</v>
      </c>
      <c r="C10" s="143" t="s">
        <v>350</v>
      </c>
      <c r="D10" s="144">
        <f>IFERROR(SUM(LARGE(E10:M10,1),LARGE(E10:M10,2),LARGE(E10:M10,3),LARGE(E10:M10,4),LARGE(E10:M10,5),LARGE(E10:M10,6),LARGE(E10:M10,7),LARGE(E10:M10,8),),SUM(E10:M10))</f>
        <v>11</v>
      </c>
      <c r="E10" s="19"/>
      <c r="F10" s="19"/>
      <c r="G10" s="19"/>
      <c r="H10" s="174">
        <v>1</v>
      </c>
      <c r="I10" s="174">
        <v>4</v>
      </c>
      <c r="J10" s="174">
        <v>2</v>
      </c>
      <c r="K10" s="174">
        <v>4</v>
      </c>
      <c r="L10" s="19"/>
      <c r="M10" s="19"/>
      <c r="N10" s="9"/>
      <c r="O10" s="146" t="str">
        <f>IF((COUNT(E10:M10)-8)&gt;0,COUNT(E10:M10)-8,"-")</f>
        <v>-</v>
      </c>
      <c r="P10" s="146" t="str">
        <f>IF(O10=1,SMALL(E10:M10,1),IF(O10=2,SMALL(E10:M10,1)&amp;"; "&amp;SMALL(E10:M10,2),IF(O10=3,SMALL(E10:M10,1)&amp;"; "&amp;SMALL(E10:M10,2)&amp;"; "&amp;SMALL(E10:M10,3),"-")))</f>
        <v>-</v>
      </c>
      <c r="Q10" s="146">
        <f>COUNT(E10:M10)</f>
        <v>4</v>
      </c>
    </row>
    <row r="11" spans="2:21" x14ac:dyDescent="0.2">
      <c r="B11" s="138">
        <v>8</v>
      </c>
      <c r="C11" s="136" t="s">
        <v>300</v>
      </c>
      <c r="D11" s="144">
        <f>IFERROR(SUM(LARGE(E11:M11,1),LARGE(E11:M11,2),LARGE(E11:M11,3),LARGE(E11:M11,4),LARGE(E11:M11,5),LARGE(E11:M11,6),LARGE(E11:M11,7),LARGE(E11:M11,8),),SUM(E11:M11))</f>
        <v>8</v>
      </c>
      <c r="E11" s="174"/>
      <c r="F11" s="174">
        <v>2</v>
      </c>
      <c r="G11" s="174">
        <v>1</v>
      </c>
      <c r="H11" s="174"/>
      <c r="I11" s="174">
        <v>3</v>
      </c>
      <c r="J11" s="174">
        <v>1</v>
      </c>
      <c r="K11" s="174">
        <v>1</v>
      </c>
      <c r="L11" s="174"/>
      <c r="M11" s="174"/>
      <c r="N11" s="9"/>
      <c r="O11" s="146" t="str">
        <f>IF((COUNT(E11:M11)-8)&gt;0,COUNT(E11:M11)-8,"-")</f>
        <v>-</v>
      </c>
      <c r="P11" s="146" t="str">
        <f>IF(O11=1,SMALL(E11:M11,1),IF(O11=2,SMALL(E11:M11,1)&amp;"; "&amp;SMALL(E11:M11,2),IF(O11=3,SMALL(E11:M11,1)&amp;"; "&amp;SMALL(E11:M11,2)&amp;"; "&amp;SMALL(E11:M11,3),"-")))</f>
        <v>-</v>
      </c>
      <c r="Q11" s="146">
        <f>COUNT(E11:M11)</f>
        <v>5</v>
      </c>
    </row>
    <row r="12" spans="2:21" s="182" customFormat="1" x14ac:dyDescent="0.2">
      <c r="B12" s="138">
        <v>9</v>
      </c>
      <c r="C12" s="143" t="s">
        <v>305</v>
      </c>
      <c r="D12" s="144">
        <f>IFERROR(SUM(LARGE(E12:M12,1),LARGE(E12:M12,2),LARGE(E12:M12,3),LARGE(E12:M12,4),LARGE(E12:M12,5),LARGE(E12:M12,6),LARGE(E12:M12,7),LARGE(E12:M12,8),),SUM(E12:M12))</f>
        <v>8</v>
      </c>
      <c r="E12" s="174">
        <v>2</v>
      </c>
      <c r="F12" s="174"/>
      <c r="G12" s="174"/>
      <c r="H12" s="174">
        <v>3</v>
      </c>
      <c r="I12" s="174"/>
      <c r="J12" s="174">
        <v>3</v>
      </c>
      <c r="K12" s="174"/>
      <c r="L12" s="174"/>
      <c r="M12" s="174"/>
      <c r="N12" s="9"/>
      <c r="O12" s="146" t="str">
        <f>IF((COUNT(E12:M12)-8)&gt;0,COUNT(E12:M12)-8,"-")</f>
        <v>-</v>
      </c>
      <c r="P12" s="146" t="str">
        <f>IF(O12=1,SMALL(E12:M12,1),IF(O12=2,SMALL(E12:M12,1)&amp;"; "&amp;SMALL(E12:M12,2),IF(O12=3,SMALL(E12:M12,1)&amp;"; "&amp;SMALL(E12:M12,2)&amp;"; "&amp;SMALL(E12:M12,3),"-")))</f>
        <v>-</v>
      </c>
      <c r="Q12" s="146">
        <f>COUNT(E12:M12)</f>
        <v>3</v>
      </c>
    </row>
    <row r="13" spans="2:21" x14ac:dyDescent="0.2">
      <c r="B13" s="138">
        <v>10</v>
      </c>
      <c r="C13" s="143" t="s">
        <v>148</v>
      </c>
      <c r="D13" s="144">
        <f>IFERROR(SUM(LARGE(E13:M13,1),LARGE(E13:M13,2),LARGE(E13:M13,3),LARGE(E13:M13,4),LARGE(E13:M13,5),LARGE(E13:M13,6),LARGE(E13:M13,7),LARGE(E13:M13,8),),SUM(E13:M13))</f>
        <v>7</v>
      </c>
      <c r="E13" s="19"/>
      <c r="F13" s="19"/>
      <c r="G13" s="19"/>
      <c r="H13" s="174">
        <v>7</v>
      </c>
      <c r="I13" s="174"/>
      <c r="J13" s="174"/>
      <c r="K13" s="19"/>
      <c r="L13" s="19"/>
      <c r="M13" s="19"/>
      <c r="N13" s="9"/>
      <c r="O13" s="146" t="str">
        <f>IF((COUNT(E13:M13)-8)&gt;0,COUNT(E13:M13)-8,"-")</f>
        <v>-</v>
      </c>
      <c r="P13" s="146" t="str">
        <f>IF(O13=1,SMALL(E13:M13,1),IF(O13=2,SMALL(E13:M13,1)&amp;"; "&amp;SMALL(E13:M13,2),IF(O13=3,SMALL(E13:M13,1)&amp;"; "&amp;SMALL(E13:M13,2)&amp;"; "&amp;SMALL(E13:M13,3),"-")))</f>
        <v>-</v>
      </c>
      <c r="Q13" s="146">
        <f>COUNT(E13:M13)</f>
        <v>1</v>
      </c>
    </row>
    <row r="14" spans="2:21" x14ac:dyDescent="0.2">
      <c r="B14" s="138">
        <v>11</v>
      </c>
      <c r="C14" s="143" t="s">
        <v>85</v>
      </c>
      <c r="D14" s="144">
        <f>IFERROR(SUM(LARGE(E14:M14,1),LARGE(E14:M14,2),LARGE(E14:M14,3),LARGE(E14:M14,4),LARGE(E14:M14,5),LARGE(E14:M14,6),LARGE(E14:M14,7),LARGE(E14:M14,8),),SUM(E14:M14))</f>
        <v>6</v>
      </c>
      <c r="E14" s="19"/>
      <c r="F14" s="19"/>
      <c r="G14" s="19"/>
      <c r="H14" s="174">
        <v>6</v>
      </c>
      <c r="I14" s="174"/>
      <c r="J14" s="174"/>
      <c r="K14" s="19"/>
      <c r="L14" s="19"/>
      <c r="M14" s="19"/>
      <c r="N14" s="9"/>
      <c r="O14" s="146" t="str">
        <f>IF((COUNT(E14:M14)-8)&gt;0,COUNT(E14:M14)-8,"-")</f>
        <v>-</v>
      </c>
      <c r="P14" s="146" t="str">
        <f>IF(O14=1,SMALL(E14:M14,1),IF(O14=2,SMALL(E14:M14,1)&amp;"; "&amp;SMALL(E14:M14,2),IF(O14=3,SMALL(E14:M14,1)&amp;"; "&amp;SMALL(E14:M14,2)&amp;"; "&amp;SMALL(E14:M14,3),"-")))</f>
        <v>-</v>
      </c>
      <c r="Q14" s="146">
        <f>COUNT(E14:M14)</f>
        <v>1</v>
      </c>
    </row>
    <row r="15" spans="2:21" x14ac:dyDescent="0.2">
      <c r="B15" s="138">
        <v>12</v>
      </c>
      <c r="C15" s="136" t="s">
        <v>246</v>
      </c>
      <c r="D15" s="144">
        <f>IFERROR(SUM(LARGE(E15:M15,1),LARGE(E15:M15,2),LARGE(E15:M15,3),LARGE(E15:M15,4),LARGE(E15:M15,5),LARGE(E15:M15,6),LARGE(E15:M15,7),LARGE(E15:M15,8),),SUM(E15:M15))</f>
        <v>4</v>
      </c>
      <c r="E15" s="174"/>
      <c r="F15" s="174">
        <v>3</v>
      </c>
      <c r="G15" s="174"/>
      <c r="H15" s="174"/>
      <c r="I15" s="174">
        <v>1</v>
      </c>
      <c r="J15" s="174"/>
      <c r="K15" s="174"/>
      <c r="L15" s="174"/>
      <c r="M15" s="174"/>
      <c r="N15" s="9"/>
      <c r="O15" s="146" t="str">
        <f>IF((COUNT(E15:M15)-8)&gt;0,COUNT(E15:M15)-8,"-")</f>
        <v>-</v>
      </c>
      <c r="P15" s="146" t="str">
        <f>IF(O15=1,SMALL(E15:M15,1),IF(O15=2,SMALL(E15:M15,1)&amp;"; "&amp;SMALL(E15:M15,2),IF(O15=3,SMALL(E15:M15,1)&amp;"; "&amp;SMALL(E15:M15,2)&amp;"; "&amp;SMALL(E15:M15,3),"-")))</f>
        <v>-</v>
      </c>
      <c r="Q15" s="146">
        <f>COUNT(E15:M15)</f>
        <v>2</v>
      </c>
      <c r="U15" s="174"/>
    </row>
    <row r="16" spans="2:21" x14ac:dyDescent="0.2">
      <c r="B16" s="138">
        <v>13</v>
      </c>
      <c r="C16" s="143" t="s">
        <v>131</v>
      </c>
      <c r="D16" s="144">
        <f>IFERROR(SUM(LARGE(E16:M16,1),LARGE(E16:M16,2),LARGE(E16:M16,3),LARGE(E16:M16,4),LARGE(E16:M16,5),LARGE(E16:M16,6),LARGE(E16:M16,7),LARGE(E16:M16,8),),SUM(E16:M16))</f>
        <v>3</v>
      </c>
      <c r="E16" s="174"/>
      <c r="F16" s="174"/>
      <c r="G16" s="174"/>
      <c r="H16" s="174"/>
      <c r="I16" s="174"/>
      <c r="J16" s="174"/>
      <c r="K16" s="174">
        <v>3</v>
      </c>
      <c r="L16" s="174"/>
      <c r="M16" s="174"/>
      <c r="N16" s="9"/>
      <c r="O16" s="146" t="str">
        <f>IF((COUNT(E16:M16)-8)&gt;0,COUNT(E16:M16)-8,"-")</f>
        <v>-</v>
      </c>
      <c r="P16" s="146" t="str">
        <f>IF(O16=1,SMALL(E16:M16,1),IF(O16=2,SMALL(E16:M16,1)&amp;"; "&amp;SMALL(E16:M16,2),IF(O16=3,SMALL(E16:M16,1)&amp;"; "&amp;SMALL(E16:M16,2)&amp;"; "&amp;SMALL(E16:M16,3),"-")))</f>
        <v>-</v>
      </c>
      <c r="Q16" s="146">
        <f>COUNT(E16:M16)</f>
        <v>1</v>
      </c>
    </row>
    <row r="17" spans="2:17" hidden="1" x14ac:dyDescent="0.2">
      <c r="B17" s="148"/>
      <c r="C17" s="136" t="s">
        <v>109</v>
      </c>
      <c r="D17" s="144">
        <f t="shared" ref="D17:D23" si="0">IFERROR(SUM(LARGE(E17:M17,1),LARGE(E17:M17,2),LARGE(E17:M17,3),LARGE(E17:M17,4),LARGE(E17:M17,5),LARGE(E17:M17,6),LARGE(E17:M17,7),LARGE(E17:M17,8),),SUM(E17:M17))</f>
        <v>0</v>
      </c>
      <c r="E17" s="174"/>
      <c r="F17" s="174"/>
      <c r="G17" s="174"/>
      <c r="H17" s="174"/>
      <c r="I17" s="174"/>
      <c r="J17" s="174"/>
      <c r="K17" s="174"/>
      <c r="L17" s="174"/>
      <c r="M17" s="174"/>
      <c r="N17" s="9"/>
      <c r="O17" s="146" t="str">
        <f t="shared" ref="O17:O23" si="1">IF((COUNT(E17:M17)-8)&gt;0,COUNT(E17:M17)-8,"-")</f>
        <v>-</v>
      </c>
      <c r="P17" s="146" t="str">
        <f t="shared" ref="P17:P23" si="2">IF(O17=1,SMALL(E17:M17,1),IF(O17=2,SMALL(E17:M17,1)&amp;"; "&amp;SMALL(E17:M17,2),IF(O17=3,SMALL(E17:M17,1)&amp;"; "&amp;SMALL(E17:M17,2)&amp;"; "&amp;SMALL(E17:M17,3),"-")))</f>
        <v>-</v>
      </c>
      <c r="Q17" s="146">
        <f t="shared" ref="Q17:Q23" si="3">COUNT(E17:M17)</f>
        <v>0</v>
      </c>
    </row>
    <row r="18" spans="2:17" hidden="1" x14ac:dyDescent="0.2">
      <c r="B18" s="176"/>
      <c r="C18" s="177" t="s">
        <v>324</v>
      </c>
      <c r="D18" s="178">
        <f t="shared" si="0"/>
        <v>0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80"/>
      <c r="O18" s="181" t="str">
        <f t="shared" si="1"/>
        <v>-</v>
      </c>
      <c r="P18" s="181" t="str">
        <f t="shared" si="2"/>
        <v>-</v>
      </c>
      <c r="Q18" s="181">
        <f t="shared" si="3"/>
        <v>0</v>
      </c>
    </row>
    <row r="19" spans="2:17" hidden="1" x14ac:dyDescent="0.2">
      <c r="B19" s="138"/>
      <c r="C19" s="143" t="s">
        <v>252</v>
      </c>
      <c r="D19" s="144">
        <f t="shared" si="0"/>
        <v>0</v>
      </c>
      <c r="E19" s="189"/>
      <c r="F19" s="189"/>
      <c r="G19" s="189"/>
      <c r="H19" s="189"/>
      <c r="I19" s="189"/>
      <c r="J19" s="189"/>
      <c r="K19" s="189"/>
      <c r="L19" s="189"/>
      <c r="M19" s="189"/>
      <c r="N19" s="132"/>
      <c r="O19" s="146" t="str">
        <f t="shared" si="1"/>
        <v>-</v>
      </c>
      <c r="P19" s="146" t="str">
        <f t="shared" si="2"/>
        <v>-</v>
      </c>
      <c r="Q19" s="146">
        <f t="shared" si="3"/>
        <v>0</v>
      </c>
    </row>
    <row r="20" spans="2:17" hidden="1" x14ac:dyDescent="0.2">
      <c r="B20" s="138"/>
      <c r="C20" s="143" t="s">
        <v>306</v>
      </c>
      <c r="D20" s="144">
        <f t="shared" si="0"/>
        <v>0</v>
      </c>
      <c r="E20" s="189"/>
      <c r="F20" s="189"/>
      <c r="G20" s="189"/>
      <c r="H20" s="189"/>
      <c r="I20" s="189"/>
      <c r="J20" s="189"/>
      <c r="K20" s="189"/>
      <c r="L20" s="189"/>
      <c r="M20" s="189"/>
      <c r="N20" s="132"/>
      <c r="O20" s="146" t="str">
        <f t="shared" si="1"/>
        <v>-</v>
      </c>
      <c r="P20" s="146" t="str">
        <f t="shared" si="2"/>
        <v>-</v>
      </c>
      <c r="Q20" s="146">
        <f t="shared" si="3"/>
        <v>0</v>
      </c>
    </row>
    <row r="21" spans="2:17" hidden="1" x14ac:dyDescent="0.2">
      <c r="B21" s="138"/>
      <c r="C21" s="143" t="s">
        <v>307</v>
      </c>
      <c r="D21" s="144">
        <f t="shared" si="0"/>
        <v>0</v>
      </c>
      <c r="E21" s="189"/>
      <c r="F21" s="189"/>
      <c r="G21" s="189"/>
      <c r="H21" s="189"/>
      <c r="I21" s="189"/>
      <c r="J21" s="189"/>
      <c r="K21" s="189"/>
      <c r="L21" s="189"/>
      <c r="M21" s="189"/>
      <c r="N21" s="132"/>
      <c r="O21" s="146" t="str">
        <f t="shared" si="1"/>
        <v>-</v>
      </c>
      <c r="P21" s="146" t="str">
        <f t="shared" si="2"/>
        <v>-</v>
      </c>
      <c r="Q21" s="146">
        <f t="shared" si="3"/>
        <v>0</v>
      </c>
    </row>
    <row r="22" spans="2:17" hidden="1" x14ac:dyDescent="0.2">
      <c r="B22" s="138"/>
      <c r="C22" s="143"/>
      <c r="D22" s="144">
        <f t="shared" si="0"/>
        <v>0</v>
      </c>
      <c r="E22" s="145"/>
      <c r="F22" s="145"/>
      <c r="G22" s="145"/>
      <c r="H22" s="145"/>
      <c r="I22" s="145"/>
      <c r="J22" s="145"/>
      <c r="K22" s="145"/>
      <c r="L22" s="145"/>
      <c r="M22" s="145"/>
      <c r="N22" s="132"/>
      <c r="O22" s="146" t="str">
        <f t="shared" si="1"/>
        <v>-</v>
      </c>
      <c r="P22" s="146" t="str">
        <f t="shared" si="2"/>
        <v>-</v>
      </c>
      <c r="Q22" s="146">
        <f t="shared" si="3"/>
        <v>0</v>
      </c>
    </row>
    <row r="23" spans="2:17" hidden="1" x14ac:dyDescent="0.2">
      <c r="B23" s="138"/>
      <c r="C23" s="143"/>
      <c r="D23" s="144">
        <f t="shared" si="0"/>
        <v>0</v>
      </c>
      <c r="E23" s="145"/>
      <c r="F23" s="145"/>
      <c r="G23" s="145"/>
      <c r="H23" s="145"/>
      <c r="I23" s="145"/>
      <c r="J23" s="145"/>
      <c r="K23" s="145"/>
      <c r="L23" s="145"/>
      <c r="M23" s="145"/>
      <c r="N23" s="132"/>
      <c r="O23" s="146" t="str">
        <f t="shared" si="1"/>
        <v>-</v>
      </c>
      <c r="P23" s="146" t="str">
        <f t="shared" si="2"/>
        <v>-</v>
      </c>
      <c r="Q23" s="146">
        <f t="shared" si="3"/>
        <v>0</v>
      </c>
    </row>
    <row r="24" spans="2:17" x14ac:dyDescent="0.2">
      <c r="B24" s="2"/>
      <c r="D24" s="2"/>
    </row>
    <row r="25" spans="2:17" x14ac:dyDescent="0.2">
      <c r="B25" s="2"/>
      <c r="D25" s="2"/>
    </row>
    <row r="26" spans="2:17" x14ac:dyDescent="0.2">
      <c r="B26" s="2"/>
      <c r="D26" s="2"/>
    </row>
    <row r="27" spans="2:17" x14ac:dyDescent="0.2">
      <c r="B27" s="2"/>
      <c r="D27" s="2"/>
    </row>
    <row r="28" spans="2:17" x14ac:dyDescent="0.2">
      <c r="B28" s="2"/>
      <c r="D28" s="2"/>
    </row>
    <row r="30" spans="2:17" x14ac:dyDescent="0.2">
      <c r="B30" s="2"/>
      <c r="D30" s="2"/>
    </row>
    <row r="31" spans="2:17" x14ac:dyDescent="0.2">
      <c r="B31" s="2"/>
      <c r="D31" s="2"/>
    </row>
    <row r="32" spans="2:17" x14ac:dyDescent="0.2">
      <c r="D32" s="2"/>
    </row>
  </sheetData>
  <autoFilter ref="B3:U3" xr:uid="{00000000-0001-0000-0800-000000000000}">
    <sortState xmlns:xlrd2="http://schemas.microsoft.com/office/spreadsheetml/2017/richdata2" ref="B4:U16">
      <sortCondition ref="B3"/>
    </sortState>
  </autoFilter>
  <sortState xmlns:xlrd2="http://schemas.microsoft.com/office/spreadsheetml/2017/richdata2" ref="B4:Q18">
    <sortCondition descending="1" ref="D4:D18"/>
    <sortCondition descending="1" ref="Q4:Q18"/>
    <sortCondition ref="C4:C18"/>
  </sortState>
  <phoneticPr fontId="0" type="noConversion"/>
  <conditionalFormatting sqref="E4:M18">
    <cfRule type="cellIs" dxfId="17" priority="54" operator="equal">
      <formula>0</formula>
    </cfRule>
  </conditionalFormatting>
  <conditionalFormatting sqref="O4:Q18">
    <cfRule type="cellIs" dxfId="16" priority="2" operator="equal">
      <formula>"-"</formula>
    </cfRule>
    <cfRule type="cellIs" dxfId="15" priority="3" operator="equal">
      <formula>0</formula>
    </cfRule>
  </conditionalFormatting>
  <conditionalFormatting sqref="U15">
    <cfRule type="cellIs" dxfId="14" priority="1" operator="equal">
      <formula>0</formula>
    </cfRule>
  </conditionalFormatting>
  <pageMargins left="0.78740157499999996" right="0.78740157499999996" top="0.984251969" bottom="0.984251969" header="0.4921259845" footer="0.4921259845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6</vt:i4>
      </vt:variant>
    </vt:vector>
  </HeadingPairs>
  <TitlesOfParts>
    <vt:vector size="18" baseType="lpstr">
      <vt:lpstr>Startovní listina</vt:lpstr>
      <vt:lpstr>Dělené umístění</vt:lpstr>
      <vt:lpstr>Celkové pořadí trasy</vt:lpstr>
      <vt:lpstr>Statistiky</vt:lpstr>
      <vt:lpstr>Celkové pořadí</vt:lpstr>
      <vt:lpstr>1 - SUPER Open</vt:lpstr>
      <vt:lpstr>2 - Open</vt:lpstr>
      <vt:lpstr>3 - Racer</vt:lpstr>
      <vt:lpstr>4 - Racer Cruiser</vt:lpstr>
      <vt:lpstr>5 - Cruiser lehký</vt:lpstr>
      <vt:lpstr>6 - Cruiser střední</vt:lpstr>
      <vt:lpstr>7 - Cruiser těžký</vt:lpstr>
      <vt:lpstr>'2 - Open'!Oblast_tisku</vt:lpstr>
      <vt:lpstr>'4 - Racer Cruiser'!Oblast_tisku</vt:lpstr>
      <vt:lpstr>'5 - Cruiser lehký'!Oblast_tisku</vt:lpstr>
      <vt:lpstr>'6 - Cruiser střední'!Oblast_tisku</vt:lpstr>
      <vt:lpstr>'Celkové pořadí'!Oblast_tisku</vt:lpstr>
      <vt:lpstr>'Celkové pořadí trasy'!Oblast_tisku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Roman Fišer</cp:lastModifiedBy>
  <cp:lastPrinted>2015-06-17T09:32:58Z</cp:lastPrinted>
  <dcterms:created xsi:type="dcterms:W3CDTF">2009-05-23T20:24:14Z</dcterms:created>
  <dcterms:modified xsi:type="dcterms:W3CDTF">2024-09-14T12:36:10Z</dcterms:modified>
</cp:coreProperties>
</file>