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molar\OneDrive - Philip Morris International\Documents\McSmolda\MyPrivateDocuments\SLAPSKY POHAR\2019\"/>
    </mc:Choice>
  </mc:AlternateContent>
  <xr:revisionPtr revIDLastSave="867" documentId="13_ncr:1_{78EBB1A2-63B2-4ADB-9EB2-105506BD7750}" xr6:coauthVersionLast="41" xr6:coauthVersionMax="41" xr10:uidLastSave="{8CEEC0B7-E995-412C-8B18-0A16C630D8CB}"/>
  <bookViews>
    <workbookView xWindow="-108" yWindow="-108" windowWidth="23256" windowHeight="12576" tabRatio="886" firstSheet="4" activeTab="4" xr2:uid="{00000000-000D-0000-FFFF-FFFF00000000}"/>
  </bookViews>
  <sheets>
    <sheet name="Startovní listina" sheetId="12" state="hidden" r:id="rId1"/>
    <sheet name="Dělené umístění" sheetId="14" state="hidden" r:id="rId2"/>
    <sheet name="Celkové pořadí trasy" sheetId="15" state="hidden" r:id="rId3"/>
    <sheet name="Statistiky" sheetId="16" state="hidden" r:id="rId4"/>
    <sheet name="Celkové pořadí" sheetId="1" r:id="rId5"/>
    <sheet name="1 - Závodní Speciály" sheetId="13" r:id="rId6"/>
    <sheet name="2 - Open" sheetId="4" r:id="rId7"/>
    <sheet name="3 - Racer Cruiser" sheetId="3" r:id="rId8"/>
    <sheet name="4 - Cruiser lehký" sheetId="5" r:id="rId9"/>
    <sheet name="5 - Cruiser střední" sheetId="18" r:id="rId10"/>
    <sheet name="6 - Cruiser těžký" sheetId="7" r:id="rId11"/>
  </sheets>
  <definedNames>
    <definedName name="_xlnm._FilterDatabase" localSheetId="5" hidden="1">'1 - Závodní Speciály'!$C$3:$K$12</definedName>
    <definedName name="_xlnm._FilterDatabase" localSheetId="6" hidden="1">'2 - Open'!$B$3:$N$18</definedName>
    <definedName name="_xlnm._FilterDatabase" localSheetId="7" hidden="1">'3 - Racer Cruiser'!$C$3:$K$13</definedName>
    <definedName name="_xlnm._FilterDatabase" localSheetId="8" hidden="1">'4 - Cruiser lehký'!$B$3:$Q$33</definedName>
    <definedName name="_xlnm._FilterDatabase" localSheetId="9" hidden="1">'5 - Cruiser střední'!$B$3:$Q$23</definedName>
    <definedName name="_xlnm._FilterDatabase" localSheetId="10" hidden="1">'6 - Cruiser těžký'!$B$3:$Q$23</definedName>
    <definedName name="_xlnm._FilterDatabase" localSheetId="4" hidden="1">'Celkové pořadí'!$B$3:$P$118</definedName>
    <definedName name="_xlnm._FilterDatabase" localSheetId="2" hidden="1">'Celkové pořadí trasy'!$B$3:$AA$133</definedName>
    <definedName name="_xlnm._FilterDatabase" localSheetId="1" hidden="1">'Dělené umístění'!$B$2:$I$202</definedName>
    <definedName name="_xlnm._FilterDatabase" localSheetId="0" hidden="1">'Startovní listina'!$B$2:$I$120</definedName>
    <definedName name="_xlnm.Print_Area" localSheetId="6">'2 - Open'!$A$3:$U$55</definedName>
    <definedName name="_xlnm.Print_Area" localSheetId="7">'3 - Racer Cruiser'!$A$1:$O$49</definedName>
    <definedName name="_xlnm.Print_Area" localSheetId="8">'4 - Cruiser lehký'!$A$1:$Q$13</definedName>
    <definedName name="_xlnm.Print_Area" localSheetId="9">'5 - Cruiser střední'!$A$1:$Q$13</definedName>
    <definedName name="_xlnm.Print_Area" localSheetId="4">'Celkové pořadí'!$A$1:$M$45</definedName>
    <definedName name="_xlnm.Print_Area" localSheetId="2">'Celkové pořadí trasy'!$A$1:$M$46</definedName>
  </definedNames>
  <calcPr calcId="191029"/>
  <pivotCaches>
    <pivotCache cacheId="6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9" i="1" l="1"/>
  <c r="K43" i="12"/>
  <c r="L43" i="12"/>
  <c r="K44" i="12"/>
  <c r="L44" i="12"/>
  <c r="K45" i="12"/>
  <c r="L45" i="12"/>
  <c r="K46" i="12"/>
  <c r="L46" i="12"/>
  <c r="K47" i="12"/>
  <c r="L47" i="12"/>
  <c r="K48" i="12"/>
  <c r="L48" i="12"/>
  <c r="K49" i="12"/>
  <c r="L49" i="12"/>
  <c r="K50" i="12"/>
  <c r="L50" i="12"/>
  <c r="K51" i="12"/>
  <c r="L51" i="12"/>
  <c r="K52" i="12"/>
  <c r="L52" i="12"/>
  <c r="K53" i="12"/>
  <c r="L53" i="12"/>
  <c r="K54" i="12"/>
  <c r="L54" i="12"/>
  <c r="K55" i="12"/>
  <c r="L55" i="12"/>
  <c r="K56" i="12"/>
  <c r="L56" i="12"/>
  <c r="K57" i="12"/>
  <c r="L57" i="12"/>
  <c r="K58" i="12"/>
  <c r="L58" i="12"/>
  <c r="K59" i="12"/>
  <c r="L59" i="12"/>
  <c r="K60" i="12"/>
  <c r="L60" i="12"/>
  <c r="K61" i="12"/>
  <c r="L61" i="12"/>
  <c r="K62" i="12"/>
  <c r="L62" i="12"/>
  <c r="K63" i="12"/>
  <c r="L63" i="12"/>
  <c r="K64" i="12"/>
  <c r="L64" i="12"/>
  <c r="K65" i="12"/>
  <c r="L65" i="12"/>
  <c r="K66" i="12"/>
  <c r="L66" i="12"/>
  <c r="K67" i="12"/>
  <c r="L67" i="12"/>
  <c r="K68" i="12"/>
  <c r="L68" i="12"/>
  <c r="K69" i="12"/>
  <c r="L69" i="12"/>
  <c r="K70" i="12"/>
  <c r="L70" i="12"/>
  <c r="K71" i="12"/>
  <c r="L71" i="12"/>
  <c r="K72" i="12"/>
  <c r="L72" i="12"/>
  <c r="K73" i="12"/>
  <c r="L73" i="12"/>
  <c r="K74" i="12"/>
  <c r="L74" i="12"/>
  <c r="E43" i="12"/>
  <c r="F43" i="12"/>
  <c r="G43" i="12"/>
  <c r="H43" i="12"/>
  <c r="E44" i="12"/>
  <c r="F44" i="12"/>
  <c r="G44" i="12"/>
  <c r="H44" i="12"/>
  <c r="E45" i="12"/>
  <c r="F45" i="12"/>
  <c r="G45" i="12"/>
  <c r="H45" i="12"/>
  <c r="E46" i="12"/>
  <c r="F46" i="12"/>
  <c r="G46" i="12"/>
  <c r="H46" i="12"/>
  <c r="E47" i="12"/>
  <c r="F47" i="12"/>
  <c r="G47" i="12"/>
  <c r="H47" i="12"/>
  <c r="E48" i="12"/>
  <c r="F48" i="12"/>
  <c r="G48" i="12"/>
  <c r="H48" i="12"/>
  <c r="E49" i="12"/>
  <c r="F49" i="12"/>
  <c r="G49" i="12"/>
  <c r="H49" i="12"/>
  <c r="E50" i="12"/>
  <c r="F50" i="12"/>
  <c r="G50" i="12"/>
  <c r="H50" i="12"/>
  <c r="E51" i="12"/>
  <c r="F51" i="12"/>
  <c r="G51" i="12"/>
  <c r="H51" i="12"/>
  <c r="E52" i="12"/>
  <c r="F52" i="12"/>
  <c r="G52" i="12"/>
  <c r="H52" i="12"/>
  <c r="E53" i="12"/>
  <c r="F53" i="12"/>
  <c r="G53" i="12"/>
  <c r="H53" i="12"/>
  <c r="E54" i="12"/>
  <c r="F54" i="12"/>
  <c r="G54" i="12"/>
  <c r="H54" i="12"/>
  <c r="E55" i="12"/>
  <c r="F55" i="12"/>
  <c r="G55" i="12"/>
  <c r="H55" i="12"/>
  <c r="E56" i="12"/>
  <c r="F56" i="12"/>
  <c r="G56" i="12"/>
  <c r="H56" i="12"/>
  <c r="E57" i="12"/>
  <c r="F57" i="12"/>
  <c r="G57" i="12"/>
  <c r="H57" i="12"/>
  <c r="E58" i="12"/>
  <c r="F58" i="12"/>
  <c r="G58" i="12"/>
  <c r="H58" i="12"/>
  <c r="E59" i="12"/>
  <c r="F59" i="12"/>
  <c r="G59" i="12"/>
  <c r="H59" i="12"/>
  <c r="E60" i="12"/>
  <c r="F60" i="12"/>
  <c r="G60" i="12"/>
  <c r="H60" i="12"/>
  <c r="E61" i="12"/>
  <c r="F61" i="12"/>
  <c r="G61" i="12"/>
  <c r="H61" i="12"/>
  <c r="E62" i="12"/>
  <c r="F62" i="12"/>
  <c r="G62" i="12"/>
  <c r="H62" i="12"/>
  <c r="E63" i="12"/>
  <c r="F63" i="12"/>
  <c r="G63" i="12"/>
  <c r="H63" i="12"/>
  <c r="E64" i="12"/>
  <c r="F64" i="12"/>
  <c r="G64" i="12"/>
  <c r="H64" i="12"/>
  <c r="E65" i="12"/>
  <c r="F65" i="12"/>
  <c r="G65" i="12"/>
  <c r="H65" i="12"/>
  <c r="E66" i="12"/>
  <c r="F66" i="12"/>
  <c r="G66" i="12"/>
  <c r="H66" i="12"/>
  <c r="E67" i="12"/>
  <c r="F67" i="12"/>
  <c r="G67" i="12"/>
  <c r="H67" i="12"/>
  <c r="E68" i="12"/>
  <c r="F68" i="12"/>
  <c r="G68" i="12"/>
  <c r="H68" i="12"/>
  <c r="E69" i="12"/>
  <c r="F69" i="12"/>
  <c r="G69" i="12"/>
  <c r="H69" i="12"/>
  <c r="E70" i="12"/>
  <c r="F70" i="12"/>
  <c r="G70" i="12"/>
  <c r="H70" i="12"/>
  <c r="E71" i="12"/>
  <c r="F71" i="12"/>
  <c r="G71" i="12"/>
  <c r="H71" i="12"/>
  <c r="E72" i="12"/>
  <c r="F72" i="12"/>
  <c r="G72" i="12"/>
  <c r="H72" i="12"/>
  <c r="E73" i="12"/>
  <c r="F73" i="12"/>
  <c r="G73" i="12"/>
  <c r="H73" i="12"/>
  <c r="E74" i="12"/>
  <c r="F74" i="12"/>
  <c r="G74" i="12"/>
  <c r="H74" i="12"/>
  <c r="D31" i="5"/>
  <c r="E109" i="1"/>
  <c r="C109" i="1"/>
  <c r="D5" i="15" l="1"/>
  <c r="E5" i="15" s="1"/>
  <c r="G5" i="15"/>
  <c r="H5" i="15"/>
  <c r="I5" i="15"/>
  <c r="J5" i="15"/>
  <c r="K5" i="15"/>
  <c r="L5" i="15"/>
  <c r="M5" i="15"/>
  <c r="N5" i="15"/>
  <c r="O5" i="15"/>
  <c r="P5" i="15"/>
  <c r="D6" i="15"/>
  <c r="E6" i="15" s="1"/>
  <c r="G6" i="15"/>
  <c r="H6" i="15"/>
  <c r="I6" i="15"/>
  <c r="J6" i="15"/>
  <c r="K6" i="15"/>
  <c r="L6" i="15"/>
  <c r="M6" i="15"/>
  <c r="N6" i="15"/>
  <c r="O6" i="15"/>
  <c r="P6" i="15"/>
  <c r="D7" i="15"/>
  <c r="E7" i="15" s="1"/>
  <c r="G7" i="15"/>
  <c r="H7" i="15"/>
  <c r="I7" i="15"/>
  <c r="J7" i="15"/>
  <c r="K7" i="15"/>
  <c r="L7" i="15"/>
  <c r="M7" i="15"/>
  <c r="N7" i="15"/>
  <c r="O7" i="15"/>
  <c r="P7" i="15"/>
  <c r="D8" i="15"/>
  <c r="E8" i="15" s="1"/>
  <c r="G8" i="15"/>
  <c r="H8" i="15"/>
  <c r="I8" i="15"/>
  <c r="J8" i="15"/>
  <c r="K8" i="15"/>
  <c r="L8" i="15"/>
  <c r="M8" i="15"/>
  <c r="N8" i="15"/>
  <c r="O8" i="15"/>
  <c r="P8" i="15"/>
  <c r="D9" i="15"/>
  <c r="E9" i="15" s="1"/>
  <c r="G9" i="15"/>
  <c r="H9" i="15"/>
  <c r="I9" i="15"/>
  <c r="J9" i="15"/>
  <c r="K9" i="15"/>
  <c r="L9" i="15"/>
  <c r="M9" i="15"/>
  <c r="N9" i="15"/>
  <c r="O9" i="15"/>
  <c r="P9" i="15"/>
  <c r="D10" i="15"/>
  <c r="E10" i="15" s="1"/>
  <c r="G10" i="15"/>
  <c r="H10" i="15"/>
  <c r="I10" i="15"/>
  <c r="J10" i="15"/>
  <c r="K10" i="15"/>
  <c r="L10" i="15"/>
  <c r="M10" i="15"/>
  <c r="N10" i="15"/>
  <c r="O10" i="15"/>
  <c r="P10" i="15"/>
  <c r="D11" i="15"/>
  <c r="E11" i="15" s="1"/>
  <c r="G11" i="15"/>
  <c r="H11" i="15"/>
  <c r="I11" i="15"/>
  <c r="J11" i="15"/>
  <c r="K11" i="15"/>
  <c r="L11" i="15"/>
  <c r="M11" i="15"/>
  <c r="N11" i="15"/>
  <c r="O11" i="15"/>
  <c r="P11" i="15"/>
  <c r="D12" i="15"/>
  <c r="E12" i="15" s="1"/>
  <c r="G12" i="15"/>
  <c r="H12" i="15"/>
  <c r="I12" i="15"/>
  <c r="J12" i="15"/>
  <c r="K12" i="15"/>
  <c r="L12" i="15"/>
  <c r="M12" i="15"/>
  <c r="N12" i="15"/>
  <c r="O12" i="15"/>
  <c r="P12" i="15"/>
  <c r="D13" i="15"/>
  <c r="E13" i="15" s="1"/>
  <c r="G13" i="15"/>
  <c r="H13" i="15"/>
  <c r="I13" i="15"/>
  <c r="J13" i="15"/>
  <c r="K13" i="15"/>
  <c r="L13" i="15"/>
  <c r="M13" i="15"/>
  <c r="N13" i="15"/>
  <c r="O13" i="15"/>
  <c r="P13" i="15"/>
  <c r="D14" i="15"/>
  <c r="E14" i="15" s="1"/>
  <c r="G14" i="15"/>
  <c r="H14" i="15"/>
  <c r="I14" i="15"/>
  <c r="J14" i="15"/>
  <c r="K14" i="15"/>
  <c r="L14" i="15"/>
  <c r="M14" i="15"/>
  <c r="N14" i="15"/>
  <c r="O14" i="15"/>
  <c r="P14" i="15"/>
  <c r="D15" i="15"/>
  <c r="E15" i="15" s="1"/>
  <c r="G15" i="15"/>
  <c r="H15" i="15"/>
  <c r="I15" i="15"/>
  <c r="J15" i="15"/>
  <c r="K15" i="15"/>
  <c r="L15" i="15"/>
  <c r="M15" i="15"/>
  <c r="N15" i="15"/>
  <c r="O15" i="15"/>
  <c r="P15" i="15"/>
  <c r="D16" i="15"/>
  <c r="E16" i="15" s="1"/>
  <c r="G16" i="15"/>
  <c r="H16" i="15"/>
  <c r="I16" i="15"/>
  <c r="J16" i="15"/>
  <c r="K16" i="15"/>
  <c r="L16" i="15"/>
  <c r="M16" i="15"/>
  <c r="N16" i="15"/>
  <c r="O16" i="15"/>
  <c r="P16" i="15"/>
  <c r="D17" i="15"/>
  <c r="E17" i="15" s="1"/>
  <c r="G17" i="15"/>
  <c r="H17" i="15"/>
  <c r="I17" i="15"/>
  <c r="J17" i="15"/>
  <c r="K17" i="15"/>
  <c r="L17" i="15"/>
  <c r="M17" i="15"/>
  <c r="N17" i="15"/>
  <c r="O17" i="15"/>
  <c r="P17" i="15"/>
  <c r="D18" i="15"/>
  <c r="E18" i="15" s="1"/>
  <c r="G18" i="15"/>
  <c r="H18" i="15"/>
  <c r="I18" i="15"/>
  <c r="J18" i="15"/>
  <c r="K18" i="15"/>
  <c r="L18" i="15"/>
  <c r="M18" i="15"/>
  <c r="N18" i="15"/>
  <c r="O18" i="15"/>
  <c r="P18" i="15"/>
  <c r="D19" i="15"/>
  <c r="E19" i="15" s="1"/>
  <c r="G19" i="15"/>
  <c r="H19" i="15"/>
  <c r="I19" i="15"/>
  <c r="J19" i="15"/>
  <c r="K19" i="15"/>
  <c r="L19" i="15"/>
  <c r="M19" i="15"/>
  <c r="N19" i="15"/>
  <c r="O19" i="15"/>
  <c r="P19" i="15"/>
  <c r="D20" i="15"/>
  <c r="E20" i="15" s="1"/>
  <c r="G20" i="15"/>
  <c r="H20" i="15"/>
  <c r="I20" i="15"/>
  <c r="J20" i="15"/>
  <c r="K20" i="15"/>
  <c r="L20" i="15"/>
  <c r="M20" i="15"/>
  <c r="N20" i="15"/>
  <c r="O20" i="15"/>
  <c r="P20" i="15"/>
  <c r="D21" i="15"/>
  <c r="E21" i="15" s="1"/>
  <c r="G21" i="15"/>
  <c r="H21" i="15"/>
  <c r="I21" i="15"/>
  <c r="J21" i="15"/>
  <c r="K21" i="15"/>
  <c r="L21" i="15"/>
  <c r="M21" i="15"/>
  <c r="N21" i="15"/>
  <c r="O21" i="15"/>
  <c r="P21" i="15"/>
  <c r="D22" i="15"/>
  <c r="E22" i="15" s="1"/>
  <c r="G22" i="15"/>
  <c r="H22" i="15"/>
  <c r="I22" i="15"/>
  <c r="J22" i="15"/>
  <c r="K22" i="15"/>
  <c r="L22" i="15"/>
  <c r="M22" i="15"/>
  <c r="N22" i="15"/>
  <c r="O22" i="15"/>
  <c r="P22" i="15"/>
  <c r="D23" i="15"/>
  <c r="E23" i="15" s="1"/>
  <c r="G23" i="15"/>
  <c r="H23" i="15"/>
  <c r="I23" i="15"/>
  <c r="J23" i="15"/>
  <c r="K23" i="15"/>
  <c r="L23" i="15"/>
  <c r="M23" i="15"/>
  <c r="N23" i="15"/>
  <c r="O23" i="15"/>
  <c r="P23" i="15"/>
  <c r="D24" i="15"/>
  <c r="E24" i="15" s="1"/>
  <c r="G24" i="15"/>
  <c r="H24" i="15"/>
  <c r="I24" i="15"/>
  <c r="J24" i="15"/>
  <c r="K24" i="15"/>
  <c r="L24" i="15"/>
  <c r="M24" i="15"/>
  <c r="N24" i="15"/>
  <c r="O24" i="15"/>
  <c r="P24" i="15"/>
  <c r="D25" i="15"/>
  <c r="E25" i="15" s="1"/>
  <c r="G25" i="15"/>
  <c r="H25" i="15"/>
  <c r="I25" i="15"/>
  <c r="J25" i="15"/>
  <c r="K25" i="15"/>
  <c r="L25" i="15"/>
  <c r="M25" i="15"/>
  <c r="N25" i="15"/>
  <c r="O25" i="15"/>
  <c r="P25" i="15"/>
  <c r="D26" i="15"/>
  <c r="E26" i="15" s="1"/>
  <c r="G26" i="15"/>
  <c r="H26" i="15"/>
  <c r="I26" i="15"/>
  <c r="J26" i="15"/>
  <c r="K26" i="15"/>
  <c r="L26" i="15"/>
  <c r="M26" i="15"/>
  <c r="N26" i="15"/>
  <c r="O26" i="15"/>
  <c r="P26" i="15"/>
  <c r="D27" i="15"/>
  <c r="E27" i="15" s="1"/>
  <c r="G27" i="15"/>
  <c r="H27" i="15"/>
  <c r="I27" i="15"/>
  <c r="J27" i="15"/>
  <c r="K27" i="15"/>
  <c r="L27" i="15"/>
  <c r="M27" i="15"/>
  <c r="N27" i="15"/>
  <c r="O27" i="15"/>
  <c r="P27" i="15"/>
  <c r="D28" i="15"/>
  <c r="E28" i="15" s="1"/>
  <c r="G28" i="15"/>
  <c r="H28" i="15"/>
  <c r="I28" i="15"/>
  <c r="J28" i="15"/>
  <c r="K28" i="15"/>
  <c r="L28" i="15"/>
  <c r="M28" i="15"/>
  <c r="N28" i="15"/>
  <c r="O28" i="15"/>
  <c r="P28" i="15"/>
  <c r="D29" i="15"/>
  <c r="E29" i="15" s="1"/>
  <c r="G29" i="15"/>
  <c r="H29" i="15"/>
  <c r="I29" i="15"/>
  <c r="J29" i="15"/>
  <c r="K29" i="15"/>
  <c r="L29" i="15"/>
  <c r="M29" i="15"/>
  <c r="N29" i="15"/>
  <c r="O29" i="15"/>
  <c r="P29" i="15"/>
  <c r="D30" i="15"/>
  <c r="E30" i="15" s="1"/>
  <c r="G30" i="15"/>
  <c r="H30" i="15"/>
  <c r="I30" i="15"/>
  <c r="J30" i="15"/>
  <c r="K30" i="15"/>
  <c r="L30" i="15"/>
  <c r="M30" i="15"/>
  <c r="N30" i="15"/>
  <c r="O30" i="15"/>
  <c r="P30" i="15"/>
  <c r="D31" i="15"/>
  <c r="E31" i="15" s="1"/>
  <c r="G31" i="15"/>
  <c r="H31" i="15"/>
  <c r="I31" i="15"/>
  <c r="J31" i="15"/>
  <c r="K31" i="15"/>
  <c r="L31" i="15"/>
  <c r="M31" i="15"/>
  <c r="N31" i="15"/>
  <c r="O31" i="15"/>
  <c r="P31" i="15"/>
  <c r="D32" i="15"/>
  <c r="E32" i="15" s="1"/>
  <c r="G32" i="15"/>
  <c r="H32" i="15"/>
  <c r="I32" i="15"/>
  <c r="J32" i="15"/>
  <c r="K32" i="15"/>
  <c r="L32" i="15"/>
  <c r="M32" i="15"/>
  <c r="N32" i="15"/>
  <c r="O32" i="15"/>
  <c r="P32" i="15"/>
  <c r="D33" i="15"/>
  <c r="E33" i="15" s="1"/>
  <c r="G33" i="15"/>
  <c r="H33" i="15"/>
  <c r="I33" i="15"/>
  <c r="J33" i="15"/>
  <c r="K33" i="15"/>
  <c r="L33" i="15"/>
  <c r="M33" i="15"/>
  <c r="N33" i="15"/>
  <c r="O33" i="15"/>
  <c r="P33" i="15"/>
  <c r="D34" i="15"/>
  <c r="E34" i="15" s="1"/>
  <c r="G34" i="15"/>
  <c r="H34" i="15"/>
  <c r="I34" i="15"/>
  <c r="J34" i="15"/>
  <c r="K34" i="15"/>
  <c r="L34" i="15"/>
  <c r="M34" i="15"/>
  <c r="N34" i="15"/>
  <c r="O34" i="15"/>
  <c r="P34" i="15"/>
  <c r="D35" i="15"/>
  <c r="E35" i="15" s="1"/>
  <c r="G35" i="15"/>
  <c r="H35" i="15"/>
  <c r="I35" i="15"/>
  <c r="J35" i="15"/>
  <c r="K35" i="15"/>
  <c r="L35" i="15"/>
  <c r="M35" i="15"/>
  <c r="N35" i="15"/>
  <c r="O35" i="15"/>
  <c r="P35" i="15"/>
  <c r="D36" i="15"/>
  <c r="E36" i="15" s="1"/>
  <c r="G36" i="15"/>
  <c r="H36" i="15"/>
  <c r="I36" i="15"/>
  <c r="J36" i="15"/>
  <c r="K36" i="15"/>
  <c r="L36" i="15"/>
  <c r="M36" i="15"/>
  <c r="N36" i="15"/>
  <c r="O36" i="15"/>
  <c r="P36" i="15"/>
  <c r="D37" i="15"/>
  <c r="E37" i="15" s="1"/>
  <c r="G37" i="15"/>
  <c r="H37" i="15"/>
  <c r="I37" i="15"/>
  <c r="J37" i="15"/>
  <c r="K37" i="15"/>
  <c r="L37" i="15"/>
  <c r="M37" i="15"/>
  <c r="N37" i="15"/>
  <c r="O37" i="15"/>
  <c r="P37" i="15"/>
  <c r="D38" i="15"/>
  <c r="E38" i="15" s="1"/>
  <c r="G38" i="15"/>
  <c r="H38" i="15"/>
  <c r="I38" i="15"/>
  <c r="J38" i="15"/>
  <c r="K38" i="15"/>
  <c r="L38" i="15"/>
  <c r="M38" i="15"/>
  <c r="N38" i="15"/>
  <c r="O38" i="15"/>
  <c r="P38" i="15"/>
  <c r="D39" i="15"/>
  <c r="E39" i="15" s="1"/>
  <c r="G39" i="15"/>
  <c r="H39" i="15"/>
  <c r="I39" i="15"/>
  <c r="J39" i="15"/>
  <c r="K39" i="15"/>
  <c r="L39" i="15"/>
  <c r="M39" i="15"/>
  <c r="N39" i="15"/>
  <c r="O39" i="15"/>
  <c r="P39" i="15"/>
  <c r="D40" i="15"/>
  <c r="E40" i="15" s="1"/>
  <c r="G40" i="15"/>
  <c r="H40" i="15"/>
  <c r="I40" i="15"/>
  <c r="J40" i="15"/>
  <c r="K40" i="15"/>
  <c r="L40" i="15"/>
  <c r="M40" i="15"/>
  <c r="N40" i="15"/>
  <c r="O40" i="15"/>
  <c r="P40" i="15"/>
  <c r="D41" i="15"/>
  <c r="E41" i="15" s="1"/>
  <c r="G41" i="15"/>
  <c r="H41" i="15"/>
  <c r="I41" i="15"/>
  <c r="J41" i="15"/>
  <c r="K41" i="15"/>
  <c r="L41" i="15"/>
  <c r="M41" i="15"/>
  <c r="N41" i="15"/>
  <c r="O41" i="15"/>
  <c r="P41" i="15"/>
  <c r="D42" i="15"/>
  <c r="E42" i="15" s="1"/>
  <c r="G42" i="15"/>
  <c r="H42" i="15"/>
  <c r="I42" i="15"/>
  <c r="J42" i="15"/>
  <c r="K42" i="15"/>
  <c r="L42" i="15"/>
  <c r="M42" i="15"/>
  <c r="N42" i="15"/>
  <c r="O42" i="15"/>
  <c r="P42" i="15"/>
  <c r="D43" i="15"/>
  <c r="E43" i="15" s="1"/>
  <c r="G43" i="15"/>
  <c r="H43" i="15"/>
  <c r="I43" i="15"/>
  <c r="J43" i="15"/>
  <c r="K43" i="15"/>
  <c r="L43" i="15"/>
  <c r="M43" i="15"/>
  <c r="N43" i="15"/>
  <c r="O43" i="15"/>
  <c r="P43" i="15"/>
  <c r="D44" i="15"/>
  <c r="E44" i="15" s="1"/>
  <c r="G44" i="15"/>
  <c r="H44" i="15"/>
  <c r="I44" i="15"/>
  <c r="J44" i="15"/>
  <c r="K44" i="15"/>
  <c r="L44" i="15"/>
  <c r="M44" i="15"/>
  <c r="N44" i="15"/>
  <c r="O44" i="15"/>
  <c r="P44" i="15"/>
  <c r="D45" i="15"/>
  <c r="E45" i="15" s="1"/>
  <c r="G45" i="15"/>
  <c r="H45" i="15"/>
  <c r="I45" i="15"/>
  <c r="J45" i="15"/>
  <c r="K45" i="15"/>
  <c r="L45" i="15"/>
  <c r="M45" i="15"/>
  <c r="N45" i="15"/>
  <c r="O45" i="15"/>
  <c r="P45" i="15"/>
  <c r="D46" i="15"/>
  <c r="E46" i="15" s="1"/>
  <c r="G46" i="15"/>
  <c r="H46" i="15"/>
  <c r="I46" i="15"/>
  <c r="J46" i="15"/>
  <c r="K46" i="15"/>
  <c r="L46" i="15"/>
  <c r="M46" i="15"/>
  <c r="N46" i="15"/>
  <c r="O46" i="15"/>
  <c r="P46" i="15"/>
  <c r="D47" i="15"/>
  <c r="E47" i="15" s="1"/>
  <c r="G47" i="15"/>
  <c r="H47" i="15"/>
  <c r="I47" i="15"/>
  <c r="J47" i="15"/>
  <c r="K47" i="15"/>
  <c r="L47" i="15"/>
  <c r="M47" i="15"/>
  <c r="N47" i="15"/>
  <c r="O47" i="15"/>
  <c r="P47" i="15"/>
  <c r="D48" i="15"/>
  <c r="E48" i="15" s="1"/>
  <c r="G48" i="15"/>
  <c r="H48" i="15"/>
  <c r="I48" i="15"/>
  <c r="J48" i="15"/>
  <c r="K48" i="15"/>
  <c r="L48" i="15"/>
  <c r="M48" i="15"/>
  <c r="N48" i="15"/>
  <c r="O48" i="15"/>
  <c r="P48" i="15"/>
  <c r="D49" i="15"/>
  <c r="E49" i="15" s="1"/>
  <c r="G49" i="15"/>
  <c r="H49" i="15"/>
  <c r="I49" i="15"/>
  <c r="J49" i="15"/>
  <c r="K49" i="15"/>
  <c r="L49" i="15"/>
  <c r="M49" i="15"/>
  <c r="N49" i="15"/>
  <c r="O49" i="15"/>
  <c r="P49" i="15"/>
  <c r="D50" i="15"/>
  <c r="E50" i="15" s="1"/>
  <c r="G50" i="15"/>
  <c r="H50" i="15"/>
  <c r="I50" i="15"/>
  <c r="J50" i="15"/>
  <c r="K50" i="15"/>
  <c r="L50" i="15"/>
  <c r="M50" i="15"/>
  <c r="N50" i="15"/>
  <c r="O50" i="15"/>
  <c r="P50" i="15"/>
  <c r="D51" i="15"/>
  <c r="E51" i="15" s="1"/>
  <c r="G51" i="15"/>
  <c r="H51" i="15"/>
  <c r="I51" i="15"/>
  <c r="J51" i="15"/>
  <c r="K51" i="15"/>
  <c r="L51" i="15"/>
  <c r="M51" i="15"/>
  <c r="N51" i="15"/>
  <c r="O51" i="15"/>
  <c r="P51" i="15"/>
  <c r="D52" i="15"/>
  <c r="E52" i="15" s="1"/>
  <c r="G52" i="15"/>
  <c r="H52" i="15"/>
  <c r="I52" i="15"/>
  <c r="J52" i="15"/>
  <c r="K52" i="15"/>
  <c r="L52" i="15"/>
  <c r="M52" i="15"/>
  <c r="N52" i="15"/>
  <c r="O52" i="15"/>
  <c r="P52" i="15"/>
  <c r="D53" i="15"/>
  <c r="E53" i="15" s="1"/>
  <c r="G53" i="15"/>
  <c r="H53" i="15"/>
  <c r="I53" i="15"/>
  <c r="J53" i="15"/>
  <c r="K53" i="15"/>
  <c r="L53" i="15"/>
  <c r="M53" i="15"/>
  <c r="N53" i="15"/>
  <c r="O53" i="15"/>
  <c r="P53" i="15"/>
  <c r="D54" i="15"/>
  <c r="E54" i="15" s="1"/>
  <c r="G54" i="15"/>
  <c r="H54" i="15"/>
  <c r="I54" i="15"/>
  <c r="J54" i="15"/>
  <c r="K54" i="15"/>
  <c r="L54" i="15"/>
  <c r="M54" i="15"/>
  <c r="N54" i="15"/>
  <c r="O54" i="15"/>
  <c r="P54" i="15"/>
  <c r="D55" i="15"/>
  <c r="E55" i="15" s="1"/>
  <c r="G55" i="15"/>
  <c r="H55" i="15"/>
  <c r="I55" i="15"/>
  <c r="J55" i="15"/>
  <c r="K55" i="15"/>
  <c r="L55" i="15"/>
  <c r="M55" i="15"/>
  <c r="N55" i="15"/>
  <c r="O55" i="15"/>
  <c r="P55" i="15"/>
  <c r="D56" i="15"/>
  <c r="E56" i="15" s="1"/>
  <c r="G56" i="15"/>
  <c r="H56" i="15"/>
  <c r="I56" i="15"/>
  <c r="J56" i="15"/>
  <c r="K56" i="15"/>
  <c r="L56" i="15"/>
  <c r="M56" i="15"/>
  <c r="N56" i="15"/>
  <c r="O56" i="15"/>
  <c r="P56" i="15"/>
  <c r="D57" i="15"/>
  <c r="E57" i="15" s="1"/>
  <c r="G57" i="15"/>
  <c r="H57" i="15"/>
  <c r="I57" i="15"/>
  <c r="J57" i="15"/>
  <c r="K57" i="15"/>
  <c r="L57" i="15"/>
  <c r="M57" i="15"/>
  <c r="N57" i="15"/>
  <c r="O57" i="15"/>
  <c r="P57" i="15"/>
  <c r="D58" i="15"/>
  <c r="E58" i="15" s="1"/>
  <c r="G58" i="15"/>
  <c r="H58" i="15"/>
  <c r="I58" i="15"/>
  <c r="J58" i="15"/>
  <c r="K58" i="15"/>
  <c r="L58" i="15"/>
  <c r="M58" i="15"/>
  <c r="N58" i="15"/>
  <c r="O58" i="15"/>
  <c r="P58" i="15"/>
  <c r="D59" i="15"/>
  <c r="E59" i="15" s="1"/>
  <c r="G59" i="15"/>
  <c r="H59" i="15"/>
  <c r="I59" i="15"/>
  <c r="J59" i="15"/>
  <c r="K59" i="15"/>
  <c r="L59" i="15"/>
  <c r="M59" i="15"/>
  <c r="N59" i="15"/>
  <c r="O59" i="15"/>
  <c r="P59" i="15"/>
  <c r="D60" i="15"/>
  <c r="E60" i="15" s="1"/>
  <c r="G60" i="15"/>
  <c r="H60" i="15"/>
  <c r="I60" i="15"/>
  <c r="J60" i="15"/>
  <c r="K60" i="15"/>
  <c r="L60" i="15"/>
  <c r="M60" i="15"/>
  <c r="N60" i="15"/>
  <c r="O60" i="15"/>
  <c r="P60" i="15"/>
  <c r="D61" i="15"/>
  <c r="E61" i="15" s="1"/>
  <c r="G61" i="15"/>
  <c r="H61" i="15"/>
  <c r="I61" i="15"/>
  <c r="J61" i="15"/>
  <c r="K61" i="15"/>
  <c r="L61" i="15"/>
  <c r="M61" i="15"/>
  <c r="N61" i="15"/>
  <c r="O61" i="15"/>
  <c r="P61" i="15"/>
  <c r="D62" i="15"/>
  <c r="E62" i="15" s="1"/>
  <c r="G62" i="15"/>
  <c r="H62" i="15"/>
  <c r="I62" i="15"/>
  <c r="J62" i="15"/>
  <c r="K62" i="15"/>
  <c r="L62" i="15"/>
  <c r="M62" i="15"/>
  <c r="N62" i="15"/>
  <c r="O62" i="15"/>
  <c r="P62" i="15"/>
  <c r="D63" i="15"/>
  <c r="E63" i="15" s="1"/>
  <c r="G63" i="15"/>
  <c r="H63" i="15"/>
  <c r="I63" i="15"/>
  <c r="J63" i="15"/>
  <c r="K63" i="15"/>
  <c r="L63" i="15"/>
  <c r="M63" i="15"/>
  <c r="N63" i="15"/>
  <c r="O63" i="15"/>
  <c r="P63" i="15"/>
  <c r="D64" i="15"/>
  <c r="E64" i="15" s="1"/>
  <c r="G64" i="15"/>
  <c r="H64" i="15"/>
  <c r="I64" i="15"/>
  <c r="J64" i="15"/>
  <c r="K64" i="15"/>
  <c r="L64" i="15"/>
  <c r="M64" i="15"/>
  <c r="N64" i="15"/>
  <c r="O64" i="15"/>
  <c r="P64" i="15"/>
  <c r="D65" i="15"/>
  <c r="E65" i="15" s="1"/>
  <c r="G65" i="15"/>
  <c r="H65" i="15"/>
  <c r="I65" i="15"/>
  <c r="J65" i="15"/>
  <c r="K65" i="15"/>
  <c r="L65" i="15"/>
  <c r="M65" i="15"/>
  <c r="N65" i="15"/>
  <c r="O65" i="15"/>
  <c r="P65" i="15"/>
  <c r="D66" i="15"/>
  <c r="E66" i="15" s="1"/>
  <c r="G66" i="15"/>
  <c r="H66" i="15"/>
  <c r="I66" i="15"/>
  <c r="J66" i="15"/>
  <c r="K66" i="15"/>
  <c r="L66" i="15"/>
  <c r="M66" i="15"/>
  <c r="N66" i="15"/>
  <c r="O66" i="15"/>
  <c r="P66" i="15"/>
  <c r="D67" i="15"/>
  <c r="E67" i="15" s="1"/>
  <c r="G67" i="15"/>
  <c r="H67" i="15"/>
  <c r="I67" i="15"/>
  <c r="J67" i="15"/>
  <c r="K67" i="15"/>
  <c r="L67" i="15"/>
  <c r="M67" i="15"/>
  <c r="N67" i="15"/>
  <c r="O67" i="15"/>
  <c r="P67" i="15"/>
  <c r="D68" i="15"/>
  <c r="E68" i="15" s="1"/>
  <c r="G68" i="15"/>
  <c r="H68" i="15"/>
  <c r="I68" i="15"/>
  <c r="J68" i="15"/>
  <c r="K68" i="15"/>
  <c r="L68" i="15"/>
  <c r="M68" i="15"/>
  <c r="N68" i="15"/>
  <c r="O68" i="15"/>
  <c r="P68" i="15"/>
  <c r="D69" i="15"/>
  <c r="E69" i="15" s="1"/>
  <c r="G69" i="15"/>
  <c r="H69" i="15"/>
  <c r="I69" i="15"/>
  <c r="J69" i="15"/>
  <c r="K69" i="15"/>
  <c r="L69" i="15"/>
  <c r="M69" i="15"/>
  <c r="N69" i="15"/>
  <c r="O69" i="15"/>
  <c r="P69" i="15"/>
  <c r="D70" i="15"/>
  <c r="E70" i="15" s="1"/>
  <c r="G70" i="15"/>
  <c r="H70" i="15"/>
  <c r="I70" i="15"/>
  <c r="J70" i="15"/>
  <c r="K70" i="15"/>
  <c r="L70" i="15"/>
  <c r="M70" i="15"/>
  <c r="N70" i="15"/>
  <c r="O70" i="15"/>
  <c r="P70" i="15"/>
  <c r="D71" i="15"/>
  <c r="E71" i="15" s="1"/>
  <c r="G71" i="15"/>
  <c r="H71" i="15"/>
  <c r="I71" i="15"/>
  <c r="J71" i="15"/>
  <c r="K71" i="15"/>
  <c r="L71" i="15"/>
  <c r="M71" i="15"/>
  <c r="N71" i="15"/>
  <c r="O71" i="15"/>
  <c r="P71" i="15"/>
  <c r="D72" i="15"/>
  <c r="E72" i="15" s="1"/>
  <c r="G72" i="15"/>
  <c r="H72" i="15"/>
  <c r="I72" i="15"/>
  <c r="J72" i="15"/>
  <c r="K72" i="15"/>
  <c r="L72" i="15"/>
  <c r="M72" i="15"/>
  <c r="N72" i="15"/>
  <c r="O72" i="15"/>
  <c r="P72" i="15"/>
  <c r="D73" i="15"/>
  <c r="E73" i="15" s="1"/>
  <c r="G73" i="15"/>
  <c r="H73" i="15"/>
  <c r="I73" i="15"/>
  <c r="J73" i="15"/>
  <c r="K73" i="15"/>
  <c r="L73" i="15"/>
  <c r="M73" i="15"/>
  <c r="N73" i="15"/>
  <c r="O73" i="15"/>
  <c r="P73" i="15"/>
  <c r="D74" i="15"/>
  <c r="E74" i="15" s="1"/>
  <c r="G74" i="15"/>
  <c r="H74" i="15"/>
  <c r="I74" i="15"/>
  <c r="J74" i="15"/>
  <c r="K74" i="15"/>
  <c r="L74" i="15"/>
  <c r="M74" i="15"/>
  <c r="N74" i="15"/>
  <c r="O74" i="15"/>
  <c r="P74" i="15"/>
  <c r="D75" i="15"/>
  <c r="E75" i="15" s="1"/>
  <c r="G75" i="15"/>
  <c r="H75" i="15"/>
  <c r="I75" i="15"/>
  <c r="J75" i="15"/>
  <c r="K75" i="15"/>
  <c r="L75" i="15"/>
  <c r="M75" i="15"/>
  <c r="N75" i="15"/>
  <c r="O75" i="15"/>
  <c r="P75" i="15"/>
  <c r="D76" i="15"/>
  <c r="E76" i="15" s="1"/>
  <c r="G76" i="15"/>
  <c r="H76" i="15"/>
  <c r="I76" i="15"/>
  <c r="J76" i="15"/>
  <c r="K76" i="15"/>
  <c r="L76" i="15"/>
  <c r="M76" i="15"/>
  <c r="N76" i="15"/>
  <c r="O76" i="15"/>
  <c r="P76" i="15"/>
  <c r="D77" i="15"/>
  <c r="E77" i="15" s="1"/>
  <c r="G77" i="15"/>
  <c r="H77" i="15"/>
  <c r="I77" i="15"/>
  <c r="J77" i="15"/>
  <c r="K77" i="15"/>
  <c r="L77" i="15"/>
  <c r="M77" i="15"/>
  <c r="N77" i="15"/>
  <c r="O77" i="15"/>
  <c r="P77" i="15"/>
  <c r="D78" i="15"/>
  <c r="E78" i="15" s="1"/>
  <c r="G78" i="15"/>
  <c r="H78" i="15"/>
  <c r="I78" i="15"/>
  <c r="J78" i="15"/>
  <c r="K78" i="15"/>
  <c r="L78" i="15"/>
  <c r="M78" i="15"/>
  <c r="N78" i="15"/>
  <c r="O78" i="15"/>
  <c r="P78" i="15"/>
  <c r="D79" i="15"/>
  <c r="E79" i="15" s="1"/>
  <c r="G79" i="15"/>
  <c r="H79" i="15"/>
  <c r="I79" i="15"/>
  <c r="J79" i="15"/>
  <c r="K79" i="15"/>
  <c r="L79" i="15"/>
  <c r="M79" i="15"/>
  <c r="N79" i="15"/>
  <c r="O79" i="15"/>
  <c r="P79" i="15"/>
  <c r="D80" i="15"/>
  <c r="E80" i="15" s="1"/>
  <c r="G80" i="15"/>
  <c r="H80" i="15"/>
  <c r="I80" i="15"/>
  <c r="J80" i="15"/>
  <c r="K80" i="15"/>
  <c r="L80" i="15"/>
  <c r="M80" i="15"/>
  <c r="N80" i="15"/>
  <c r="O80" i="15"/>
  <c r="P80" i="15"/>
  <c r="D81" i="15"/>
  <c r="E81" i="15" s="1"/>
  <c r="G81" i="15"/>
  <c r="H81" i="15"/>
  <c r="I81" i="15"/>
  <c r="J81" i="15"/>
  <c r="K81" i="15"/>
  <c r="L81" i="15"/>
  <c r="M81" i="15"/>
  <c r="N81" i="15"/>
  <c r="O81" i="15"/>
  <c r="P81" i="15"/>
  <c r="D82" i="15"/>
  <c r="E82" i="15" s="1"/>
  <c r="G82" i="15"/>
  <c r="H82" i="15"/>
  <c r="I82" i="15"/>
  <c r="J82" i="15"/>
  <c r="K82" i="15"/>
  <c r="L82" i="15"/>
  <c r="M82" i="15"/>
  <c r="N82" i="15"/>
  <c r="O82" i="15"/>
  <c r="P82" i="15"/>
  <c r="D83" i="15"/>
  <c r="E83" i="15" s="1"/>
  <c r="G83" i="15"/>
  <c r="H83" i="15"/>
  <c r="I83" i="15"/>
  <c r="J83" i="15"/>
  <c r="K83" i="15"/>
  <c r="L83" i="15"/>
  <c r="M83" i="15"/>
  <c r="N83" i="15"/>
  <c r="O83" i="15"/>
  <c r="P83" i="15"/>
  <c r="D84" i="15"/>
  <c r="E84" i="15" s="1"/>
  <c r="G84" i="15"/>
  <c r="H84" i="15"/>
  <c r="I84" i="15"/>
  <c r="J84" i="15"/>
  <c r="K84" i="15"/>
  <c r="L84" i="15"/>
  <c r="M84" i="15"/>
  <c r="N84" i="15"/>
  <c r="O84" i="15"/>
  <c r="P84" i="15"/>
  <c r="D85" i="15"/>
  <c r="E85" i="15" s="1"/>
  <c r="G85" i="15"/>
  <c r="H85" i="15"/>
  <c r="I85" i="15"/>
  <c r="J85" i="15"/>
  <c r="K85" i="15"/>
  <c r="L85" i="15"/>
  <c r="M85" i="15"/>
  <c r="N85" i="15"/>
  <c r="O85" i="15"/>
  <c r="P85" i="15"/>
  <c r="D86" i="15"/>
  <c r="E86" i="15" s="1"/>
  <c r="G86" i="15"/>
  <c r="H86" i="15"/>
  <c r="I86" i="15"/>
  <c r="J86" i="15"/>
  <c r="K86" i="15"/>
  <c r="L86" i="15"/>
  <c r="M86" i="15"/>
  <c r="N86" i="15"/>
  <c r="O86" i="15"/>
  <c r="P86" i="15"/>
  <c r="D87" i="15"/>
  <c r="E87" i="15" s="1"/>
  <c r="G87" i="15"/>
  <c r="H87" i="15"/>
  <c r="I87" i="15"/>
  <c r="J87" i="15"/>
  <c r="K87" i="15"/>
  <c r="L87" i="15"/>
  <c r="M87" i="15"/>
  <c r="N87" i="15"/>
  <c r="O87" i="15"/>
  <c r="P87" i="15"/>
  <c r="D88" i="15"/>
  <c r="E88" i="15" s="1"/>
  <c r="G88" i="15"/>
  <c r="H88" i="15"/>
  <c r="I88" i="15"/>
  <c r="J88" i="15"/>
  <c r="K88" i="15"/>
  <c r="L88" i="15"/>
  <c r="M88" i="15"/>
  <c r="N88" i="15"/>
  <c r="O88" i="15"/>
  <c r="P88" i="15"/>
  <c r="D89" i="15"/>
  <c r="E89" i="15" s="1"/>
  <c r="G89" i="15"/>
  <c r="H89" i="15"/>
  <c r="I89" i="15"/>
  <c r="J89" i="15"/>
  <c r="K89" i="15"/>
  <c r="L89" i="15"/>
  <c r="M89" i="15"/>
  <c r="N89" i="15"/>
  <c r="O89" i="15"/>
  <c r="P89" i="15"/>
  <c r="D90" i="15"/>
  <c r="E90" i="15" s="1"/>
  <c r="G90" i="15"/>
  <c r="H90" i="15"/>
  <c r="I90" i="15"/>
  <c r="J90" i="15"/>
  <c r="K90" i="15"/>
  <c r="L90" i="15"/>
  <c r="M90" i="15"/>
  <c r="N90" i="15"/>
  <c r="O90" i="15"/>
  <c r="P90" i="15"/>
  <c r="D91" i="15"/>
  <c r="E91" i="15" s="1"/>
  <c r="G91" i="15"/>
  <c r="H91" i="15"/>
  <c r="I91" i="15"/>
  <c r="J91" i="15"/>
  <c r="K91" i="15"/>
  <c r="L91" i="15"/>
  <c r="M91" i="15"/>
  <c r="N91" i="15"/>
  <c r="O91" i="15"/>
  <c r="P91" i="15"/>
  <c r="D92" i="15"/>
  <c r="E92" i="15" s="1"/>
  <c r="G92" i="15"/>
  <c r="H92" i="15"/>
  <c r="I92" i="15"/>
  <c r="J92" i="15"/>
  <c r="K92" i="15"/>
  <c r="L92" i="15"/>
  <c r="M92" i="15"/>
  <c r="N92" i="15"/>
  <c r="O92" i="15"/>
  <c r="P92" i="15"/>
  <c r="D93" i="15"/>
  <c r="E93" i="15" s="1"/>
  <c r="G93" i="15"/>
  <c r="H93" i="15"/>
  <c r="I93" i="15"/>
  <c r="J93" i="15"/>
  <c r="K93" i="15"/>
  <c r="L93" i="15"/>
  <c r="M93" i="15"/>
  <c r="N93" i="15"/>
  <c r="O93" i="15"/>
  <c r="P93" i="15"/>
  <c r="D94" i="15"/>
  <c r="E94" i="15" s="1"/>
  <c r="G94" i="15"/>
  <c r="H94" i="15"/>
  <c r="I94" i="15"/>
  <c r="J94" i="15"/>
  <c r="K94" i="15"/>
  <c r="L94" i="15"/>
  <c r="M94" i="15"/>
  <c r="N94" i="15"/>
  <c r="O94" i="15"/>
  <c r="P94" i="15"/>
  <c r="D95" i="15"/>
  <c r="E95" i="15" s="1"/>
  <c r="G95" i="15"/>
  <c r="H95" i="15"/>
  <c r="I95" i="15"/>
  <c r="J95" i="15"/>
  <c r="K95" i="15"/>
  <c r="L95" i="15"/>
  <c r="M95" i="15"/>
  <c r="N95" i="15"/>
  <c r="O95" i="15"/>
  <c r="P95" i="15"/>
  <c r="D96" i="15"/>
  <c r="E96" i="15" s="1"/>
  <c r="G96" i="15"/>
  <c r="H96" i="15"/>
  <c r="I96" i="15"/>
  <c r="J96" i="15"/>
  <c r="K96" i="15"/>
  <c r="L96" i="15"/>
  <c r="M96" i="15"/>
  <c r="N96" i="15"/>
  <c r="O96" i="15"/>
  <c r="P96" i="15"/>
  <c r="D97" i="15"/>
  <c r="E97" i="15" s="1"/>
  <c r="G97" i="15"/>
  <c r="H97" i="15"/>
  <c r="I97" i="15"/>
  <c r="J97" i="15"/>
  <c r="K97" i="15"/>
  <c r="L97" i="15"/>
  <c r="M97" i="15"/>
  <c r="N97" i="15"/>
  <c r="O97" i="15"/>
  <c r="P97" i="15"/>
  <c r="D98" i="15"/>
  <c r="E98" i="15" s="1"/>
  <c r="G98" i="15"/>
  <c r="H98" i="15"/>
  <c r="I98" i="15"/>
  <c r="J98" i="15"/>
  <c r="K98" i="15"/>
  <c r="L98" i="15"/>
  <c r="M98" i="15"/>
  <c r="N98" i="15"/>
  <c r="O98" i="15"/>
  <c r="P98" i="15"/>
  <c r="D99" i="15"/>
  <c r="E99" i="15" s="1"/>
  <c r="G99" i="15"/>
  <c r="H99" i="15"/>
  <c r="I99" i="15"/>
  <c r="J99" i="15"/>
  <c r="K99" i="15"/>
  <c r="L99" i="15"/>
  <c r="M99" i="15"/>
  <c r="N99" i="15"/>
  <c r="O99" i="15"/>
  <c r="P99" i="15"/>
  <c r="D100" i="15"/>
  <c r="E100" i="15" s="1"/>
  <c r="G100" i="15"/>
  <c r="H100" i="15"/>
  <c r="I100" i="15"/>
  <c r="J100" i="15"/>
  <c r="K100" i="15"/>
  <c r="L100" i="15"/>
  <c r="M100" i="15"/>
  <c r="N100" i="15"/>
  <c r="O100" i="15"/>
  <c r="P100" i="15"/>
  <c r="D101" i="15"/>
  <c r="E101" i="15" s="1"/>
  <c r="G101" i="15"/>
  <c r="H101" i="15"/>
  <c r="I101" i="15"/>
  <c r="J101" i="15"/>
  <c r="K101" i="15"/>
  <c r="L101" i="15"/>
  <c r="M101" i="15"/>
  <c r="N101" i="15"/>
  <c r="O101" i="15"/>
  <c r="P101" i="15"/>
  <c r="D102" i="15"/>
  <c r="E102" i="15" s="1"/>
  <c r="G102" i="15"/>
  <c r="H102" i="15"/>
  <c r="I102" i="15"/>
  <c r="J102" i="15"/>
  <c r="K102" i="15"/>
  <c r="L102" i="15"/>
  <c r="M102" i="15"/>
  <c r="N102" i="15"/>
  <c r="O102" i="15"/>
  <c r="P102" i="15"/>
  <c r="D103" i="15"/>
  <c r="E103" i="15" s="1"/>
  <c r="G103" i="15"/>
  <c r="H103" i="15"/>
  <c r="I103" i="15"/>
  <c r="J103" i="15"/>
  <c r="K103" i="15"/>
  <c r="L103" i="15"/>
  <c r="M103" i="15"/>
  <c r="N103" i="15"/>
  <c r="O103" i="15"/>
  <c r="P103" i="15"/>
  <c r="D104" i="15"/>
  <c r="E104" i="15" s="1"/>
  <c r="G104" i="15"/>
  <c r="H104" i="15"/>
  <c r="I104" i="15"/>
  <c r="J104" i="15"/>
  <c r="K104" i="15"/>
  <c r="L104" i="15"/>
  <c r="M104" i="15"/>
  <c r="N104" i="15"/>
  <c r="O104" i="15"/>
  <c r="P104" i="15"/>
  <c r="D105" i="15"/>
  <c r="E105" i="15" s="1"/>
  <c r="G105" i="15"/>
  <c r="H105" i="15"/>
  <c r="I105" i="15"/>
  <c r="J105" i="15"/>
  <c r="K105" i="15"/>
  <c r="L105" i="15"/>
  <c r="M105" i="15"/>
  <c r="N105" i="15"/>
  <c r="O105" i="15"/>
  <c r="P105" i="15"/>
  <c r="D106" i="15"/>
  <c r="E106" i="15" s="1"/>
  <c r="G106" i="15"/>
  <c r="H106" i="15"/>
  <c r="I106" i="15"/>
  <c r="J106" i="15"/>
  <c r="K106" i="15"/>
  <c r="L106" i="15"/>
  <c r="M106" i="15"/>
  <c r="N106" i="15"/>
  <c r="O106" i="15"/>
  <c r="P106" i="15"/>
  <c r="D107" i="15"/>
  <c r="E107" i="15" s="1"/>
  <c r="G107" i="15"/>
  <c r="H107" i="15"/>
  <c r="I107" i="15"/>
  <c r="J107" i="15"/>
  <c r="K107" i="15"/>
  <c r="L107" i="15"/>
  <c r="M107" i="15"/>
  <c r="N107" i="15"/>
  <c r="O107" i="15"/>
  <c r="P107" i="15"/>
  <c r="D108" i="15"/>
  <c r="E108" i="15" s="1"/>
  <c r="G108" i="15"/>
  <c r="H108" i="15"/>
  <c r="I108" i="15"/>
  <c r="J108" i="15"/>
  <c r="K108" i="15"/>
  <c r="L108" i="15"/>
  <c r="M108" i="15"/>
  <c r="N108" i="15"/>
  <c r="O108" i="15"/>
  <c r="P108" i="15"/>
  <c r="D109" i="15"/>
  <c r="E109" i="15" s="1"/>
  <c r="G109" i="15"/>
  <c r="H109" i="15"/>
  <c r="I109" i="15"/>
  <c r="J109" i="15"/>
  <c r="K109" i="15"/>
  <c r="L109" i="15"/>
  <c r="M109" i="15"/>
  <c r="N109" i="15"/>
  <c r="O109" i="15"/>
  <c r="P109" i="15"/>
  <c r="D110" i="15"/>
  <c r="E110" i="15" s="1"/>
  <c r="G110" i="15"/>
  <c r="H110" i="15"/>
  <c r="I110" i="15"/>
  <c r="J110" i="15"/>
  <c r="K110" i="15"/>
  <c r="L110" i="15"/>
  <c r="M110" i="15"/>
  <c r="N110" i="15"/>
  <c r="O110" i="15"/>
  <c r="P110" i="15"/>
  <c r="D111" i="15"/>
  <c r="E111" i="15" s="1"/>
  <c r="G111" i="15"/>
  <c r="H111" i="15"/>
  <c r="I111" i="15"/>
  <c r="J111" i="15"/>
  <c r="K111" i="15"/>
  <c r="L111" i="15"/>
  <c r="M111" i="15"/>
  <c r="N111" i="15"/>
  <c r="O111" i="15"/>
  <c r="P111" i="15"/>
  <c r="D112" i="15"/>
  <c r="E112" i="15" s="1"/>
  <c r="G112" i="15"/>
  <c r="H112" i="15"/>
  <c r="I112" i="15"/>
  <c r="J112" i="15"/>
  <c r="K112" i="15"/>
  <c r="L112" i="15"/>
  <c r="M112" i="15"/>
  <c r="N112" i="15"/>
  <c r="O112" i="15"/>
  <c r="P112" i="15"/>
  <c r="D113" i="15"/>
  <c r="E113" i="15" s="1"/>
  <c r="G113" i="15"/>
  <c r="H113" i="15"/>
  <c r="I113" i="15"/>
  <c r="J113" i="15"/>
  <c r="K113" i="15"/>
  <c r="L113" i="15"/>
  <c r="M113" i="15"/>
  <c r="N113" i="15"/>
  <c r="O113" i="15"/>
  <c r="P113" i="15"/>
  <c r="D114" i="15"/>
  <c r="E114" i="15" s="1"/>
  <c r="G114" i="15"/>
  <c r="H114" i="15"/>
  <c r="I114" i="15"/>
  <c r="J114" i="15"/>
  <c r="K114" i="15"/>
  <c r="L114" i="15"/>
  <c r="M114" i="15"/>
  <c r="N114" i="15"/>
  <c r="O114" i="15"/>
  <c r="P114" i="15"/>
  <c r="D115" i="15"/>
  <c r="E115" i="15" s="1"/>
  <c r="G115" i="15"/>
  <c r="H115" i="15"/>
  <c r="I115" i="15"/>
  <c r="J115" i="15"/>
  <c r="K115" i="15"/>
  <c r="L115" i="15"/>
  <c r="M115" i="15"/>
  <c r="N115" i="15"/>
  <c r="O115" i="15"/>
  <c r="P115" i="15"/>
  <c r="D116" i="15"/>
  <c r="E116" i="15" s="1"/>
  <c r="G116" i="15"/>
  <c r="H116" i="15"/>
  <c r="I116" i="15"/>
  <c r="J116" i="15"/>
  <c r="K116" i="15"/>
  <c r="L116" i="15"/>
  <c r="M116" i="15"/>
  <c r="N116" i="15"/>
  <c r="O116" i="15"/>
  <c r="P116" i="15"/>
  <c r="D22" i="7" l="1"/>
  <c r="D26" i="7"/>
  <c r="D36" i="5"/>
  <c r="D22" i="5"/>
  <c r="D23" i="5"/>
  <c r="D25" i="5"/>
  <c r="D27" i="5"/>
  <c r="D32" i="5"/>
  <c r="D35" i="5"/>
  <c r="D12" i="4"/>
  <c r="D13" i="13"/>
  <c r="C72" i="1"/>
  <c r="C73" i="1"/>
  <c r="C72" i="15" s="1"/>
  <c r="C88" i="1"/>
  <c r="C88" i="15" s="1"/>
  <c r="C92" i="1"/>
  <c r="C92" i="15" s="1"/>
  <c r="C97" i="1"/>
  <c r="C97" i="15" s="1"/>
  <c r="C98" i="1"/>
  <c r="C98" i="15" s="1"/>
  <c r="C112" i="1"/>
  <c r="C114" i="1"/>
  <c r="C115" i="1"/>
  <c r="C100" i="1"/>
  <c r="C100" i="15" s="1"/>
  <c r="C103" i="1"/>
  <c r="C103" i="15" s="1"/>
  <c r="E72" i="1"/>
  <c r="F72" i="1"/>
  <c r="E73" i="1"/>
  <c r="F73" i="1"/>
  <c r="E88" i="1"/>
  <c r="F88" i="1"/>
  <c r="F88" i="15" s="1"/>
  <c r="E92" i="1"/>
  <c r="F92" i="1"/>
  <c r="F92" i="15" s="1"/>
  <c r="E97" i="1"/>
  <c r="F97" i="1"/>
  <c r="F97" i="15" s="1"/>
  <c r="E98" i="1"/>
  <c r="F98" i="1"/>
  <c r="F98" i="15" s="1"/>
  <c r="E112" i="1"/>
  <c r="F112" i="1"/>
  <c r="E114" i="1"/>
  <c r="F114" i="1"/>
  <c r="E115" i="1"/>
  <c r="F115" i="1"/>
  <c r="E100" i="1"/>
  <c r="F100" i="1"/>
  <c r="F100" i="15" s="1"/>
  <c r="E103" i="1"/>
  <c r="F103" i="1"/>
  <c r="F103" i="15" s="1"/>
  <c r="G96" i="12"/>
  <c r="H96" i="12"/>
  <c r="G97" i="12"/>
  <c r="H97" i="12"/>
  <c r="G98" i="12"/>
  <c r="H98" i="12"/>
  <c r="G99" i="12"/>
  <c r="H99" i="12"/>
  <c r="G100" i="12"/>
  <c r="H100" i="12"/>
  <c r="G101" i="12"/>
  <c r="H101" i="12"/>
  <c r="G102" i="12"/>
  <c r="H102" i="12"/>
  <c r="G103" i="12"/>
  <c r="H103" i="12"/>
  <c r="G104" i="12"/>
  <c r="H104" i="12"/>
  <c r="G105" i="12"/>
  <c r="H105" i="12"/>
  <c r="G106" i="12"/>
  <c r="H106" i="12"/>
  <c r="G107" i="12"/>
  <c r="H107" i="12"/>
  <c r="G108" i="12"/>
  <c r="H108" i="12"/>
  <c r="G109" i="12"/>
  <c r="H109" i="12"/>
  <c r="G110" i="12"/>
  <c r="H110" i="12"/>
  <c r="G111" i="12"/>
  <c r="H111" i="12"/>
  <c r="G112" i="12"/>
  <c r="H112" i="12"/>
  <c r="G113" i="12"/>
  <c r="H113" i="12"/>
  <c r="G114" i="12"/>
  <c r="H114" i="12"/>
  <c r="G115" i="12"/>
  <c r="H115" i="12"/>
  <c r="G116" i="12"/>
  <c r="H116" i="12"/>
  <c r="G117" i="12"/>
  <c r="H117" i="12"/>
  <c r="G118" i="12"/>
  <c r="H118" i="12"/>
  <c r="G119" i="12"/>
  <c r="H119" i="12"/>
  <c r="G120" i="12"/>
  <c r="H120" i="12"/>
  <c r="G77" i="12"/>
  <c r="H77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G86" i="12"/>
  <c r="H86" i="12"/>
  <c r="G87" i="12"/>
  <c r="H87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H26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H14" i="12"/>
  <c r="G4" i="12"/>
  <c r="H4" i="12"/>
  <c r="G5" i="12"/>
  <c r="H5" i="12"/>
  <c r="G6" i="12"/>
  <c r="H6" i="12"/>
  <c r="G7" i="12"/>
  <c r="H7" i="12"/>
  <c r="G8" i="12"/>
  <c r="H8" i="12"/>
  <c r="G9" i="12"/>
  <c r="H9" i="12"/>
  <c r="G10" i="12"/>
  <c r="H10" i="12"/>
  <c r="G11" i="12"/>
  <c r="H11" i="12"/>
  <c r="G12" i="12"/>
  <c r="H12" i="12"/>
  <c r="H76" i="12"/>
  <c r="K115" i="12"/>
  <c r="L115" i="12"/>
  <c r="K104" i="12"/>
  <c r="L104" i="12"/>
  <c r="E115" i="12"/>
  <c r="F115" i="12"/>
  <c r="E104" i="12"/>
  <c r="F104" i="12"/>
  <c r="K17" i="12"/>
  <c r="L17" i="12"/>
  <c r="E17" i="12"/>
  <c r="F17" i="12"/>
  <c r="L10" i="12"/>
  <c r="K10" i="12"/>
  <c r="E10" i="12"/>
  <c r="F10" i="12"/>
  <c r="F114" i="15" l="1"/>
  <c r="C114" i="15"/>
  <c r="F72" i="15"/>
  <c r="D10" i="7"/>
  <c r="D12" i="7"/>
  <c r="D14" i="7"/>
  <c r="D16" i="7"/>
  <c r="D19" i="7"/>
  <c r="D21" i="7"/>
  <c r="D25" i="7"/>
  <c r="D28" i="7"/>
  <c r="D20" i="7"/>
  <c r="D12" i="18"/>
  <c r="D16" i="18"/>
  <c r="D18" i="18"/>
  <c r="D20" i="18"/>
  <c r="D16" i="5"/>
  <c r="D21" i="5"/>
  <c r="D8" i="3"/>
  <c r="D14" i="3"/>
  <c r="D11" i="4"/>
  <c r="F93" i="1"/>
  <c r="F93" i="15" s="1"/>
  <c r="F86" i="1"/>
  <c r="F77" i="1"/>
  <c r="F58" i="1"/>
  <c r="F45" i="1"/>
  <c r="F94" i="1"/>
  <c r="F94" i="15" s="1"/>
  <c r="F87" i="1"/>
  <c r="F87" i="15" s="1"/>
  <c r="F54" i="1"/>
  <c r="F41" i="1"/>
  <c r="D9" i="7"/>
  <c r="D15" i="7"/>
  <c r="D23" i="7"/>
  <c r="D10" i="18"/>
  <c r="D11" i="18"/>
  <c r="D10" i="3"/>
  <c r="D15" i="3"/>
  <c r="E56" i="1"/>
  <c r="F56" i="1"/>
  <c r="E116" i="1"/>
  <c r="F116" i="1"/>
  <c r="E19" i="1"/>
  <c r="F19" i="1"/>
  <c r="F19" i="15" s="1"/>
  <c r="E22" i="1"/>
  <c r="F22" i="1"/>
  <c r="E41" i="1"/>
  <c r="E51" i="1"/>
  <c r="F51" i="1"/>
  <c r="E54" i="1"/>
  <c r="E87" i="1"/>
  <c r="E46" i="1"/>
  <c r="F46" i="1"/>
  <c r="E47" i="1"/>
  <c r="F47" i="1"/>
  <c r="F45" i="15" s="1"/>
  <c r="E62" i="1"/>
  <c r="F62" i="1"/>
  <c r="E78" i="1"/>
  <c r="F78" i="1"/>
  <c r="E94" i="1"/>
  <c r="E44" i="1"/>
  <c r="F44" i="1"/>
  <c r="E45" i="1"/>
  <c r="E58" i="1"/>
  <c r="E60" i="1"/>
  <c r="F60" i="1"/>
  <c r="F58" i="15" s="1"/>
  <c r="E65" i="1"/>
  <c r="F65" i="1"/>
  <c r="E68" i="1"/>
  <c r="F68" i="1"/>
  <c r="E70" i="1"/>
  <c r="F70" i="1"/>
  <c r="E77" i="1"/>
  <c r="E84" i="1"/>
  <c r="F84" i="1"/>
  <c r="E86" i="1"/>
  <c r="E93" i="1"/>
  <c r="E107" i="1"/>
  <c r="F107" i="1"/>
  <c r="F107" i="15" s="1"/>
  <c r="C56" i="1"/>
  <c r="C116" i="1"/>
  <c r="C19" i="1"/>
  <c r="C19" i="15" s="1"/>
  <c r="C22" i="1"/>
  <c r="C41" i="1"/>
  <c r="C51" i="1"/>
  <c r="C54" i="1"/>
  <c r="C87" i="1"/>
  <c r="C87" i="15" s="1"/>
  <c r="C46" i="1"/>
  <c r="C47" i="1"/>
  <c r="C62" i="1"/>
  <c r="C78" i="1"/>
  <c r="C94" i="1"/>
  <c r="C94" i="15" s="1"/>
  <c r="C44" i="1"/>
  <c r="C45" i="1"/>
  <c r="C58" i="1"/>
  <c r="C60" i="1"/>
  <c r="C65" i="1"/>
  <c r="C68" i="1"/>
  <c r="C70" i="1"/>
  <c r="C77" i="1"/>
  <c r="C84" i="1"/>
  <c r="C86" i="1"/>
  <c r="C93" i="1"/>
  <c r="C93" i="15" s="1"/>
  <c r="C107" i="1"/>
  <c r="C107" i="15" s="1"/>
  <c r="K107" i="12"/>
  <c r="L107" i="12"/>
  <c r="K101" i="12"/>
  <c r="L101" i="12"/>
  <c r="K102" i="12"/>
  <c r="L102" i="12"/>
  <c r="K120" i="12"/>
  <c r="L120" i="12"/>
  <c r="K97" i="12"/>
  <c r="L97" i="12"/>
  <c r="K113" i="12"/>
  <c r="L113" i="12"/>
  <c r="K118" i="12"/>
  <c r="L118" i="12"/>
  <c r="K114" i="12"/>
  <c r="L114" i="12"/>
  <c r="K119" i="12"/>
  <c r="L119" i="12"/>
  <c r="K103" i="12"/>
  <c r="L103" i="12"/>
  <c r="K105" i="12"/>
  <c r="L105" i="12"/>
  <c r="E107" i="12"/>
  <c r="F107" i="12"/>
  <c r="E101" i="12"/>
  <c r="F101" i="12"/>
  <c r="E102" i="12"/>
  <c r="F102" i="12"/>
  <c r="E120" i="12"/>
  <c r="F120" i="12"/>
  <c r="E97" i="12"/>
  <c r="F97" i="12"/>
  <c r="E113" i="12"/>
  <c r="F113" i="12"/>
  <c r="E118" i="12"/>
  <c r="F118" i="12"/>
  <c r="E114" i="12"/>
  <c r="F114" i="12"/>
  <c r="E119" i="12"/>
  <c r="F119" i="12"/>
  <c r="E103" i="12"/>
  <c r="F103" i="12"/>
  <c r="E105" i="12"/>
  <c r="F105" i="12"/>
  <c r="E80" i="12"/>
  <c r="F80" i="12"/>
  <c r="E78" i="12"/>
  <c r="F78" i="12"/>
  <c r="E83" i="12"/>
  <c r="F83" i="12"/>
  <c r="E90" i="12"/>
  <c r="F90" i="12"/>
  <c r="E77" i="12"/>
  <c r="F77" i="12"/>
  <c r="K80" i="12"/>
  <c r="L80" i="12"/>
  <c r="K78" i="12"/>
  <c r="L78" i="12"/>
  <c r="K83" i="12"/>
  <c r="L83" i="12"/>
  <c r="K90" i="12"/>
  <c r="L90" i="12"/>
  <c r="K77" i="12"/>
  <c r="L77" i="12"/>
  <c r="K37" i="12"/>
  <c r="L37" i="12"/>
  <c r="K40" i="12"/>
  <c r="L40" i="12"/>
  <c r="K39" i="12"/>
  <c r="L39" i="12"/>
  <c r="K26" i="12"/>
  <c r="L26" i="12"/>
  <c r="E37" i="12"/>
  <c r="F37" i="12"/>
  <c r="E40" i="12"/>
  <c r="F40" i="12"/>
  <c r="E39" i="12"/>
  <c r="F39" i="12"/>
  <c r="E26" i="12"/>
  <c r="F26" i="12"/>
  <c r="G26" i="12"/>
  <c r="D14" i="4"/>
  <c r="E21" i="12"/>
  <c r="F21" i="12"/>
  <c r="K21" i="12"/>
  <c r="L21" i="12"/>
  <c r="E18" i="12"/>
  <c r="F18" i="12"/>
  <c r="K18" i="12"/>
  <c r="L18" i="12"/>
  <c r="C47" i="15" l="1"/>
  <c r="F62" i="15"/>
  <c r="C58" i="15"/>
  <c r="C44" i="15"/>
  <c r="C56" i="15"/>
  <c r="C51" i="15"/>
  <c r="F115" i="15"/>
  <c r="F116" i="15"/>
  <c r="F56" i="15"/>
  <c r="C62" i="15"/>
  <c r="C45" i="15"/>
  <c r="C115" i="15"/>
  <c r="C116" i="15"/>
  <c r="F47" i="15"/>
  <c r="F51" i="15"/>
  <c r="F44" i="15"/>
  <c r="D18" i="3"/>
  <c r="F81" i="1"/>
  <c r="E81" i="1"/>
  <c r="C81" i="1"/>
  <c r="K38" i="12"/>
  <c r="L38" i="12"/>
  <c r="E38" i="12"/>
  <c r="F38" i="12"/>
  <c r="D13" i="18" l="1"/>
  <c r="K84" i="12"/>
  <c r="K76" i="12"/>
  <c r="L76" i="12"/>
  <c r="E76" i="12"/>
  <c r="F76" i="12"/>
  <c r="G76" i="12"/>
  <c r="D9" i="5" l="1"/>
  <c r="D12" i="3"/>
  <c r="D16" i="3"/>
  <c r="F24" i="1"/>
  <c r="F22" i="15" s="1"/>
  <c r="F33" i="1"/>
  <c r="F41" i="15" s="1"/>
  <c r="F36" i="1"/>
  <c r="F37" i="1"/>
  <c r="E33" i="1"/>
  <c r="E36" i="1"/>
  <c r="E37" i="1"/>
  <c r="C33" i="1"/>
  <c r="C41" i="15" s="1"/>
  <c r="C36" i="1"/>
  <c r="C37" i="1"/>
  <c r="D8" i="7"/>
  <c r="K30" i="12" l="1"/>
  <c r="L30" i="12"/>
  <c r="E30" i="12"/>
  <c r="F30" i="12"/>
  <c r="K33" i="12"/>
  <c r="L33" i="12"/>
  <c r="E24" i="1"/>
  <c r="C24" i="1"/>
  <c r="C22" i="15" s="1"/>
  <c r="E33" i="12"/>
  <c r="F33" i="12"/>
  <c r="C50" i="1" l="1"/>
  <c r="C60" i="15" s="1"/>
  <c r="E50" i="1"/>
  <c r="F50" i="1"/>
  <c r="F60" i="15" s="1"/>
  <c r="D9" i="18"/>
  <c r="L84" i="12"/>
  <c r="F84" i="12"/>
  <c r="E84" i="12"/>
  <c r="D18" i="7" l="1"/>
  <c r="D11" i="7"/>
  <c r="D29" i="7"/>
  <c r="D24" i="7"/>
  <c r="D6" i="18"/>
  <c r="G95" i="12"/>
  <c r="H95" i="12"/>
  <c r="D12" i="5" l="1"/>
  <c r="D14" i="5"/>
  <c r="D30" i="5"/>
  <c r="D34" i="5"/>
  <c r="D28" i="5"/>
  <c r="D26" i="5"/>
  <c r="D13" i="3"/>
  <c r="D9" i="3"/>
  <c r="D17" i="3"/>
  <c r="D7" i="3"/>
  <c r="D9" i="4"/>
  <c r="D9" i="13"/>
  <c r="D4" i="13"/>
  <c r="F106" i="1"/>
  <c r="F106" i="15" s="1"/>
  <c r="F67" i="1"/>
  <c r="F18" i="1"/>
  <c r="F34" i="1"/>
  <c r="F55" i="1"/>
  <c r="F83" i="1"/>
  <c r="F81" i="15" s="1"/>
  <c r="H42" i="12"/>
  <c r="H3" i="12"/>
  <c r="F16" i="1"/>
  <c r="F69" i="1"/>
  <c r="F71" i="1"/>
  <c r="F35" i="1"/>
  <c r="F53" i="1"/>
  <c r="F30" i="1"/>
  <c r="F59" i="1"/>
  <c r="F66" i="1"/>
  <c r="F65" i="15" s="1"/>
  <c r="F102" i="1"/>
  <c r="F102" i="15" s="1"/>
  <c r="F111" i="1"/>
  <c r="F99" i="1"/>
  <c r="F99" i="15" s="1"/>
  <c r="F113" i="1"/>
  <c r="E34" i="1"/>
  <c r="E16" i="1"/>
  <c r="E69" i="1"/>
  <c r="E71" i="1"/>
  <c r="E18" i="1"/>
  <c r="E35" i="1"/>
  <c r="E53" i="1"/>
  <c r="E30" i="1"/>
  <c r="E67" i="1"/>
  <c r="E59" i="1"/>
  <c r="E66" i="1"/>
  <c r="E102" i="1"/>
  <c r="E106" i="1"/>
  <c r="E111" i="1"/>
  <c r="E99" i="1"/>
  <c r="E113" i="1"/>
  <c r="C34" i="1"/>
  <c r="C16" i="1"/>
  <c r="C69" i="1"/>
  <c r="C71" i="1"/>
  <c r="C18" i="1"/>
  <c r="C35" i="1"/>
  <c r="C53" i="1"/>
  <c r="C30" i="1"/>
  <c r="C67" i="1"/>
  <c r="C59" i="1"/>
  <c r="C66" i="1"/>
  <c r="C65" i="15" s="1"/>
  <c r="C102" i="1"/>
  <c r="C102" i="15" s="1"/>
  <c r="C106" i="1"/>
  <c r="C106" i="15" s="1"/>
  <c r="C111" i="1"/>
  <c r="C99" i="1"/>
  <c r="C99" i="15" s="1"/>
  <c r="C113" i="1"/>
  <c r="L108" i="12"/>
  <c r="K108" i="12"/>
  <c r="E108" i="12"/>
  <c r="F108" i="12"/>
  <c r="L98" i="12"/>
  <c r="E98" i="12"/>
  <c r="F98" i="12"/>
  <c r="K98" i="12"/>
  <c r="K110" i="12"/>
  <c r="L110" i="12"/>
  <c r="E110" i="12"/>
  <c r="F110" i="12"/>
  <c r="L14" i="12"/>
  <c r="G14" i="12"/>
  <c r="F14" i="12"/>
  <c r="E14" i="12"/>
  <c r="K14" i="12"/>
  <c r="D15" i="18"/>
  <c r="D29" i="5"/>
  <c r="D7" i="13"/>
  <c r="D10" i="13"/>
  <c r="D12" i="13"/>
  <c r="D8" i="13"/>
  <c r="F23" i="1"/>
  <c r="F7" i="1"/>
  <c r="F7" i="15" s="1"/>
  <c r="F89" i="1"/>
  <c r="F89" i="15" s="1"/>
  <c r="F14" i="1"/>
  <c r="F49" i="1"/>
  <c r="F46" i="15" s="1"/>
  <c r="F76" i="1"/>
  <c r="F101" i="1"/>
  <c r="F101" i="15" s="1"/>
  <c r="F108" i="1"/>
  <c r="F108" i="15" s="1"/>
  <c r="E23" i="1"/>
  <c r="E7" i="1"/>
  <c r="E83" i="1"/>
  <c r="E89" i="1"/>
  <c r="E14" i="1"/>
  <c r="E49" i="1"/>
  <c r="E55" i="1"/>
  <c r="E76" i="1"/>
  <c r="E101" i="1"/>
  <c r="E108" i="1"/>
  <c r="C23" i="1"/>
  <c r="C7" i="1"/>
  <c r="C7" i="15" s="1"/>
  <c r="C83" i="1"/>
  <c r="C81" i="15" s="1"/>
  <c r="C89" i="1"/>
  <c r="C89" i="15" s="1"/>
  <c r="C14" i="1"/>
  <c r="C49" i="1"/>
  <c r="C46" i="15" s="1"/>
  <c r="C55" i="1"/>
  <c r="C76" i="1"/>
  <c r="C101" i="1"/>
  <c r="C101" i="15" s="1"/>
  <c r="C108" i="1"/>
  <c r="C108" i="15" s="1"/>
  <c r="F18" i="15" l="1"/>
  <c r="C33" i="15"/>
  <c r="C35" i="15"/>
  <c r="F86" i="15"/>
  <c r="F76" i="15"/>
  <c r="C70" i="15"/>
  <c r="C71" i="15"/>
  <c r="C49" i="15"/>
  <c r="C53" i="15"/>
  <c r="C68" i="15"/>
  <c r="C69" i="15"/>
  <c r="F59" i="15"/>
  <c r="F70" i="15"/>
  <c r="F71" i="15"/>
  <c r="F111" i="15"/>
  <c r="F68" i="15"/>
  <c r="F69" i="15"/>
  <c r="F67" i="15"/>
  <c r="C59" i="15"/>
  <c r="C18" i="15"/>
  <c r="C111" i="15"/>
  <c r="C67" i="15"/>
  <c r="F49" i="15"/>
  <c r="F53" i="15"/>
  <c r="C86" i="15"/>
  <c r="C76" i="15"/>
  <c r="C34" i="15"/>
  <c r="C112" i="15"/>
  <c r="C113" i="15"/>
  <c r="F112" i="15"/>
  <c r="F113" i="15"/>
  <c r="F33" i="15"/>
  <c r="F35" i="15"/>
  <c r="F34" i="15"/>
  <c r="D5" i="7"/>
  <c r="D6" i="7"/>
  <c r="D7" i="7"/>
  <c r="D4" i="18"/>
  <c r="D4" i="5"/>
  <c r="D10" i="5"/>
  <c r="D15" i="5"/>
  <c r="D10" i="4"/>
  <c r="C57" i="1"/>
  <c r="C55" i="15" s="1"/>
  <c r="C21" i="1"/>
  <c r="C23" i="15" s="1"/>
  <c r="C61" i="1"/>
  <c r="C74" i="1"/>
  <c r="C84" i="15" s="1"/>
  <c r="C25" i="1"/>
  <c r="C13" i="1"/>
  <c r="C14" i="15" s="1"/>
  <c r="C15" i="1"/>
  <c r="C16" i="15" s="1"/>
  <c r="C32" i="1"/>
  <c r="E25" i="1"/>
  <c r="E13" i="1"/>
  <c r="E15" i="1"/>
  <c r="E32" i="1"/>
  <c r="E57" i="1"/>
  <c r="E21" i="1"/>
  <c r="E61" i="1"/>
  <c r="E74" i="1"/>
  <c r="C74" i="15" l="1"/>
  <c r="C13" i="15"/>
  <c r="C57" i="15"/>
  <c r="K3" i="12"/>
  <c r="L3" i="12"/>
  <c r="K4" i="12"/>
  <c r="L4" i="12"/>
  <c r="K5" i="12"/>
  <c r="L5" i="12"/>
  <c r="K6" i="12"/>
  <c r="L6" i="12"/>
  <c r="K7" i="12"/>
  <c r="L7" i="12"/>
  <c r="K8" i="12"/>
  <c r="L8" i="12"/>
  <c r="K9" i="12"/>
  <c r="L9" i="12"/>
  <c r="K11" i="12"/>
  <c r="L11" i="12"/>
  <c r="K12" i="12"/>
  <c r="L12" i="12"/>
  <c r="K13" i="12"/>
  <c r="L13" i="12"/>
  <c r="K15" i="12"/>
  <c r="L15" i="12"/>
  <c r="K16" i="12"/>
  <c r="L16" i="12"/>
  <c r="K19" i="12"/>
  <c r="L19" i="12"/>
  <c r="K20" i="12"/>
  <c r="L20" i="12"/>
  <c r="K22" i="12"/>
  <c r="L22" i="12"/>
  <c r="K23" i="12"/>
  <c r="L23" i="12"/>
  <c r="K24" i="12"/>
  <c r="L24" i="12"/>
  <c r="K25" i="12"/>
  <c r="L25" i="12"/>
  <c r="K27" i="12"/>
  <c r="L27" i="12"/>
  <c r="K28" i="12"/>
  <c r="L28" i="12"/>
  <c r="K29" i="12"/>
  <c r="L29" i="12"/>
  <c r="K31" i="12"/>
  <c r="L31" i="12"/>
  <c r="K32" i="12"/>
  <c r="L32" i="12"/>
  <c r="K34" i="12"/>
  <c r="L34" i="12"/>
  <c r="K35" i="12"/>
  <c r="L35" i="12"/>
  <c r="K36" i="12"/>
  <c r="L36" i="12"/>
  <c r="K41" i="12"/>
  <c r="L41" i="12"/>
  <c r="K42" i="12"/>
  <c r="L42" i="12"/>
  <c r="K75" i="12"/>
  <c r="L75" i="12"/>
  <c r="K79" i="12"/>
  <c r="L79" i="12"/>
  <c r="K81" i="12"/>
  <c r="L81" i="12"/>
  <c r="K82" i="12"/>
  <c r="L82" i="12"/>
  <c r="K85" i="12"/>
  <c r="L85" i="12"/>
  <c r="K86" i="12"/>
  <c r="L86" i="12"/>
  <c r="K87" i="12"/>
  <c r="L87" i="12"/>
  <c r="K88" i="12"/>
  <c r="L88" i="12"/>
  <c r="K89" i="12"/>
  <c r="L89" i="12"/>
  <c r="K91" i="12"/>
  <c r="L91" i="12"/>
  <c r="K92" i="12"/>
  <c r="L92" i="12"/>
  <c r="K93" i="12"/>
  <c r="L93" i="12"/>
  <c r="K94" i="12"/>
  <c r="L94" i="12"/>
  <c r="K95" i="12"/>
  <c r="L95" i="12"/>
  <c r="K96" i="12"/>
  <c r="L96" i="12"/>
  <c r="K99" i="12"/>
  <c r="L99" i="12"/>
  <c r="K100" i="12"/>
  <c r="L100" i="12"/>
  <c r="K106" i="12"/>
  <c r="L106" i="12"/>
  <c r="K109" i="12"/>
  <c r="L109" i="12"/>
  <c r="K111" i="12"/>
  <c r="L111" i="12"/>
  <c r="K112" i="12"/>
  <c r="L112" i="12"/>
  <c r="K116" i="12"/>
  <c r="L116" i="12"/>
  <c r="K117" i="12"/>
  <c r="L117" i="12"/>
  <c r="C91" i="1"/>
  <c r="C91" i="15" s="1"/>
  <c r="C95" i="1"/>
  <c r="C95" i="15" s="1"/>
  <c r="E91" i="1"/>
  <c r="E95" i="1"/>
  <c r="D17" i="18"/>
  <c r="D19" i="18"/>
  <c r="E87" i="12"/>
  <c r="F87" i="12"/>
  <c r="E91" i="12"/>
  <c r="F91" i="12"/>
  <c r="E29" i="1" l="1"/>
  <c r="E11" i="1"/>
  <c r="E82" i="1"/>
  <c r="E85" i="1"/>
  <c r="E75" i="1"/>
  <c r="E90" i="1"/>
  <c r="E27" i="1"/>
  <c r="E96" i="1"/>
  <c r="E39" i="1"/>
  <c r="E104" i="1"/>
  <c r="E105" i="1"/>
  <c r="E110" i="1"/>
  <c r="E20" i="1"/>
  <c r="C29" i="1"/>
  <c r="C11" i="1"/>
  <c r="C82" i="1"/>
  <c r="C85" i="1"/>
  <c r="C75" i="1"/>
  <c r="C90" i="1"/>
  <c r="C90" i="15" s="1"/>
  <c r="C27" i="1"/>
  <c r="C96" i="1"/>
  <c r="C96" i="15" s="1"/>
  <c r="C39" i="1"/>
  <c r="C104" i="1"/>
  <c r="C104" i="15" s="1"/>
  <c r="C105" i="1"/>
  <c r="C105" i="15" s="1"/>
  <c r="C110" i="1"/>
  <c r="C20" i="1"/>
  <c r="D4" i="7"/>
  <c r="D27" i="7"/>
  <c r="D14" i="18"/>
  <c r="D5" i="18"/>
  <c r="D21" i="18"/>
  <c r="D17" i="5"/>
  <c r="D20" i="5"/>
  <c r="D24" i="5"/>
  <c r="D6" i="5"/>
  <c r="D33" i="5"/>
  <c r="D11" i="3"/>
  <c r="D13" i="4"/>
  <c r="D7" i="4"/>
  <c r="D19" i="5"/>
  <c r="E80" i="1"/>
  <c r="C80" i="1"/>
  <c r="C78" i="15" s="1"/>
  <c r="C109" i="15" l="1"/>
  <c r="C110" i="15"/>
  <c r="C83" i="15"/>
  <c r="C85" i="15"/>
  <c r="C36" i="15"/>
  <c r="C39" i="15"/>
  <c r="C37" i="15"/>
  <c r="C29" i="15"/>
  <c r="C80" i="15"/>
  <c r="C82" i="15"/>
  <c r="C32" i="15"/>
  <c r="C27" i="15"/>
  <c r="C21" i="15"/>
  <c r="C20" i="15"/>
  <c r="C73" i="15"/>
  <c r="C75" i="15"/>
  <c r="E81" i="12"/>
  <c r="F81" i="12"/>
  <c r="E28" i="1"/>
  <c r="E43" i="1"/>
  <c r="E10" i="1"/>
  <c r="D7" i="5"/>
  <c r="D18" i="5"/>
  <c r="D8" i="5"/>
  <c r="D11" i="5"/>
  <c r="D13" i="5"/>
  <c r="D5" i="5"/>
  <c r="E15" i="12"/>
  <c r="F15" i="12"/>
  <c r="E16" i="12"/>
  <c r="F16" i="12"/>
  <c r="E19" i="12"/>
  <c r="F19" i="12"/>
  <c r="E20" i="12"/>
  <c r="F20" i="12"/>
  <c r="E22" i="12"/>
  <c r="F22" i="12"/>
  <c r="E23" i="12"/>
  <c r="F23" i="12"/>
  <c r="E24" i="12"/>
  <c r="F24" i="12"/>
  <c r="E3" i="12"/>
  <c r="F3" i="12"/>
  <c r="G3" i="12"/>
  <c r="E7" i="12"/>
  <c r="F7" i="12"/>
  <c r="E11" i="12"/>
  <c r="F11" i="12"/>
  <c r="E12" i="12"/>
  <c r="F12" i="12"/>
  <c r="E4" i="12"/>
  <c r="F4" i="12"/>
  <c r="E5" i="12"/>
  <c r="F5" i="12"/>
  <c r="E6" i="12"/>
  <c r="F6" i="12"/>
  <c r="E8" i="12"/>
  <c r="F8" i="12"/>
  <c r="E9" i="12"/>
  <c r="F9" i="12"/>
  <c r="E95" i="12" l="1"/>
  <c r="F95" i="12"/>
  <c r="E96" i="12"/>
  <c r="F96" i="12"/>
  <c r="E99" i="12"/>
  <c r="F99" i="12"/>
  <c r="E100" i="12"/>
  <c r="F100" i="12"/>
  <c r="E106" i="12"/>
  <c r="F106" i="12"/>
  <c r="E109" i="12"/>
  <c r="F109" i="12"/>
  <c r="E111" i="12"/>
  <c r="F111" i="12"/>
  <c r="E112" i="12"/>
  <c r="F112" i="12"/>
  <c r="E116" i="12"/>
  <c r="F116" i="12"/>
  <c r="E117" i="12"/>
  <c r="F117" i="12"/>
  <c r="E79" i="12"/>
  <c r="F79" i="12"/>
  <c r="E82" i="12"/>
  <c r="F82" i="12"/>
  <c r="E85" i="12"/>
  <c r="F85" i="12"/>
  <c r="E86" i="12"/>
  <c r="F86" i="12"/>
  <c r="E88" i="12"/>
  <c r="F88" i="12"/>
  <c r="E89" i="12"/>
  <c r="F89" i="12"/>
  <c r="E92" i="12"/>
  <c r="F92" i="12"/>
  <c r="E93" i="12"/>
  <c r="F93" i="12"/>
  <c r="P23" i="18"/>
  <c r="Q23" i="18" s="1"/>
  <c r="P22" i="18"/>
  <c r="Q22" i="18" s="1"/>
  <c r="P21" i="18"/>
  <c r="Q21" i="18" s="1"/>
  <c r="P20" i="18"/>
  <c r="Q20" i="18" s="1"/>
  <c r="P19" i="18"/>
  <c r="Q19" i="18" s="1"/>
  <c r="P18" i="18"/>
  <c r="Q18" i="18" s="1"/>
  <c r="P17" i="18"/>
  <c r="Q17" i="18" s="1"/>
  <c r="P16" i="18"/>
  <c r="Q16" i="18" s="1"/>
  <c r="P15" i="18"/>
  <c r="Q15" i="18" s="1"/>
  <c r="P14" i="18"/>
  <c r="Q14" i="18" s="1"/>
  <c r="P13" i="18"/>
  <c r="Q13" i="18" s="1"/>
  <c r="P12" i="18"/>
  <c r="Q12" i="18" s="1"/>
  <c r="P11" i="18"/>
  <c r="Q11" i="18" s="1"/>
  <c r="P10" i="18"/>
  <c r="Q10" i="18" s="1"/>
  <c r="P9" i="18"/>
  <c r="Q9" i="18" s="1"/>
  <c r="P8" i="18"/>
  <c r="Q8" i="18" s="1"/>
  <c r="P7" i="18"/>
  <c r="Q7" i="18" s="1"/>
  <c r="P6" i="18"/>
  <c r="Q6" i="18" s="1"/>
  <c r="P5" i="18"/>
  <c r="Q5" i="18" s="1"/>
  <c r="D7" i="18"/>
  <c r="P4" i="18"/>
  <c r="Q4" i="18" s="1"/>
  <c r="D8" i="18"/>
  <c r="N3" i="18"/>
  <c r="M3" i="18"/>
  <c r="L3" i="18"/>
  <c r="K3" i="18"/>
  <c r="J3" i="18"/>
  <c r="I3" i="18"/>
  <c r="H3" i="18"/>
  <c r="G3" i="18"/>
  <c r="F3" i="18"/>
  <c r="E3" i="18"/>
  <c r="N2" i="18"/>
  <c r="M2" i="18"/>
  <c r="L2" i="18"/>
  <c r="K2" i="18"/>
  <c r="J2" i="18"/>
  <c r="I2" i="18"/>
  <c r="H2" i="18"/>
  <c r="G2" i="18"/>
  <c r="F2" i="18"/>
  <c r="E2" i="18"/>
  <c r="H7" i="14" l="1"/>
  <c r="H122" i="14"/>
  <c r="H174" i="14"/>
  <c r="H90" i="14"/>
  <c r="H131" i="14"/>
  <c r="H58" i="14"/>
  <c r="H163" i="14"/>
  <c r="H78" i="14"/>
  <c r="H195" i="14"/>
  <c r="H154" i="14"/>
  <c r="H110" i="14"/>
  <c r="H67" i="14"/>
  <c r="H186" i="14"/>
  <c r="H142" i="14"/>
  <c r="H99" i="14"/>
  <c r="H46" i="14"/>
  <c r="H35" i="14"/>
  <c r="H26" i="14"/>
  <c r="H4" i="14"/>
  <c r="H3" i="14"/>
  <c r="H194" i="14"/>
  <c r="H182" i="14"/>
  <c r="H171" i="14"/>
  <c r="H162" i="14"/>
  <c r="H150" i="14"/>
  <c r="H139" i="14"/>
  <c r="H130" i="14"/>
  <c r="H118" i="14"/>
  <c r="H107" i="14"/>
  <c r="H98" i="14"/>
  <c r="H86" i="14"/>
  <c r="H75" i="14"/>
  <c r="H66" i="14"/>
  <c r="H54" i="14"/>
  <c r="H43" i="14"/>
  <c r="H34" i="14"/>
  <c r="H19" i="14"/>
  <c r="H202" i="14"/>
  <c r="H190" i="14"/>
  <c r="H179" i="14"/>
  <c r="H170" i="14"/>
  <c r="H158" i="14"/>
  <c r="H147" i="14"/>
  <c r="H138" i="14"/>
  <c r="H126" i="14"/>
  <c r="H115" i="14"/>
  <c r="H106" i="14"/>
  <c r="H94" i="14"/>
  <c r="H83" i="14"/>
  <c r="H74" i="14"/>
  <c r="H62" i="14"/>
  <c r="H51" i="14"/>
  <c r="H42" i="14"/>
  <c r="H30" i="14"/>
  <c r="H15" i="14"/>
  <c r="H198" i="14"/>
  <c r="H187" i="14"/>
  <c r="H178" i="14"/>
  <c r="H166" i="14"/>
  <c r="H155" i="14"/>
  <c r="H146" i="14"/>
  <c r="H134" i="14"/>
  <c r="H123" i="14"/>
  <c r="H114" i="14"/>
  <c r="H102" i="14"/>
  <c r="H91" i="14"/>
  <c r="H82" i="14"/>
  <c r="H70" i="14"/>
  <c r="H59" i="14"/>
  <c r="H50" i="14"/>
  <c r="H38" i="14"/>
  <c r="H27" i="14"/>
  <c r="H11" i="14"/>
  <c r="H199" i="14"/>
  <c r="H191" i="14"/>
  <c r="H183" i="14"/>
  <c r="H175" i="14"/>
  <c r="H167" i="14"/>
  <c r="H159" i="14"/>
  <c r="H151" i="14"/>
  <c r="H143" i="14"/>
  <c r="H135" i="14"/>
  <c r="H127" i="14"/>
  <c r="H119" i="14"/>
  <c r="H111" i="14"/>
  <c r="H103" i="14"/>
  <c r="H95" i="14"/>
  <c r="H87" i="14"/>
  <c r="H79" i="14"/>
  <c r="H71" i="14"/>
  <c r="H63" i="14"/>
  <c r="H55" i="14"/>
  <c r="H47" i="14"/>
  <c r="H39" i="14"/>
  <c r="H31" i="14"/>
  <c r="H23" i="14"/>
  <c r="H22" i="14"/>
  <c r="H18" i="14"/>
  <c r="H14" i="14"/>
  <c r="H10" i="14"/>
  <c r="H6" i="14"/>
  <c r="H201" i="14"/>
  <c r="H197" i="14"/>
  <c r="H193" i="14"/>
  <c r="H189" i="14"/>
  <c r="H185" i="14"/>
  <c r="H181" i="14"/>
  <c r="H177" i="14"/>
  <c r="H173" i="14"/>
  <c r="H169" i="14"/>
  <c r="H165" i="14"/>
  <c r="H161" i="14"/>
  <c r="H157" i="14"/>
  <c r="H153" i="14"/>
  <c r="H149" i="14"/>
  <c r="H145" i="14"/>
  <c r="H141" i="14"/>
  <c r="H137" i="14"/>
  <c r="H133" i="14"/>
  <c r="H129" i="14"/>
  <c r="H125" i="14"/>
  <c r="H121" i="14"/>
  <c r="H117" i="14"/>
  <c r="H113" i="14"/>
  <c r="H109" i="14"/>
  <c r="H105" i="14"/>
  <c r="H101" i="14"/>
  <c r="H97" i="14"/>
  <c r="H93" i="14"/>
  <c r="H89" i="14"/>
  <c r="H85" i="14"/>
  <c r="H81" i="14"/>
  <c r="H77" i="14"/>
  <c r="H73" i="14"/>
  <c r="H69" i="14"/>
  <c r="H65" i="14"/>
  <c r="H61" i="14"/>
  <c r="H57" i="14"/>
  <c r="H53" i="14"/>
  <c r="H49" i="14"/>
  <c r="H45" i="14"/>
  <c r="H41" i="14"/>
  <c r="H37" i="14"/>
  <c r="H33" i="14"/>
  <c r="H29" i="14"/>
  <c r="H25" i="14"/>
  <c r="H21" i="14"/>
  <c r="H17" i="14"/>
  <c r="H13" i="14"/>
  <c r="H9" i="14"/>
  <c r="H5" i="14"/>
  <c r="H200" i="14"/>
  <c r="H196" i="14"/>
  <c r="H192" i="14"/>
  <c r="H188" i="14"/>
  <c r="H184" i="14"/>
  <c r="H180" i="14"/>
  <c r="H176" i="14"/>
  <c r="H172" i="14"/>
  <c r="H168" i="14"/>
  <c r="H164" i="14"/>
  <c r="H160" i="14"/>
  <c r="H156" i="14"/>
  <c r="H152" i="14"/>
  <c r="H148" i="14"/>
  <c r="H144" i="14"/>
  <c r="H140" i="14"/>
  <c r="H136" i="14"/>
  <c r="H132" i="14"/>
  <c r="H128" i="14"/>
  <c r="H124" i="14"/>
  <c r="H120" i="14"/>
  <c r="H116" i="14"/>
  <c r="H112" i="14"/>
  <c r="H108" i="14"/>
  <c r="H104" i="14"/>
  <c r="H100" i="14"/>
  <c r="H96" i="14"/>
  <c r="H92" i="14"/>
  <c r="H88" i="14"/>
  <c r="H84" i="14"/>
  <c r="H80" i="14"/>
  <c r="H76" i="14"/>
  <c r="H72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H12" i="14"/>
  <c r="H8" i="14"/>
  <c r="F12" i="16" l="1"/>
  <c r="F11" i="16"/>
  <c r="F10" i="16"/>
  <c r="F9" i="16"/>
  <c r="F8" i="16"/>
  <c r="F7" i="16"/>
  <c r="F6" i="16"/>
  <c r="F5" i="16"/>
  <c r="R12" i="16"/>
  <c r="R11" i="16"/>
  <c r="R10" i="16"/>
  <c r="R9" i="16"/>
  <c r="R8" i="16"/>
  <c r="R7" i="16"/>
  <c r="R6" i="16"/>
  <c r="O12" i="16"/>
  <c r="O11" i="16"/>
  <c r="O10" i="16"/>
  <c r="O9" i="16"/>
  <c r="O8" i="16"/>
  <c r="O7" i="16"/>
  <c r="O6" i="16"/>
  <c r="O5" i="16"/>
  <c r="I12" i="16"/>
  <c r="I11" i="16"/>
  <c r="I10" i="16"/>
  <c r="I9" i="16"/>
  <c r="I8" i="16"/>
  <c r="I7" i="16"/>
  <c r="I6" i="16"/>
  <c r="I5" i="16"/>
  <c r="U6" i="16"/>
  <c r="L7" i="16"/>
  <c r="L8" i="16"/>
  <c r="U9" i="16"/>
  <c r="U10" i="16"/>
  <c r="U11" i="16"/>
  <c r="U12" i="16"/>
  <c r="P6" i="16" l="1"/>
  <c r="P10" i="16"/>
  <c r="J9" i="16"/>
  <c r="L6" i="16"/>
  <c r="L10" i="16"/>
  <c r="U7" i="16"/>
  <c r="G6" i="16"/>
  <c r="J6" i="16"/>
  <c r="J10" i="16"/>
  <c r="L11" i="16"/>
  <c r="P7" i="16"/>
  <c r="P11" i="16"/>
  <c r="U8" i="16"/>
  <c r="G11" i="16"/>
  <c r="J7" i="16"/>
  <c r="J11" i="16"/>
  <c r="L12" i="16"/>
  <c r="P8" i="16"/>
  <c r="P12" i="16"/>
  <c r="D13" i="16"/>
  <c r="J8" i="16"/>
  <c r="J12" i="16"/>
  <c r="L9" i="16"/>
  <c r="P9" i="16"/>
  <c r="J5" i="16"/>
  <c r="G10" i="16"/>
  <c r="G8" i="16"/>
  <c r="G7" i="16"/>
  <c r="G9" i="16"/>
  <c r="G12" i="16"/>
  <c r="G5" i="16"/>
  <c r="L5" i="16"/>
  <c r="M10" i="16" l="1"/>
  <c r="M11" i="16"/>
  <c r="M8" i="16"/>
  <c r="M9" i="16"/>
  <c r="M12" i="16"/>
  <c r="M6" i="16"/>
  <c r="M7" i="16"/>
  <c r="F20" i="1"/>
  <c r="F96" i="1"/>
  <c r="F96" i="15" s="1"/>
  <c r="F32" i="1"/>
  <c r="F15" i="1"/>
  <c r="F16" i="15" s="1"/>
  <c r="F20" i="15" l="1"/>
  <c r="D6" i="3"/>
  <c r="U5" i="16" l="1"/>
  <c r="V11" i="16" l="1"/>
  <c r="V10" i="16"/>
  <c r="V12" i="16"/>
  <c r="V9" i="16"/>
  <c r="V7" i="16"/>
  <c r="V6" i="16"/>
  <c r="V8" i="16"/>
  <c r="R5" i="16"/>
  <c r="S9" i="16" l="1"/>
  <c r="X9" i="16" s="1"/>
  <c r="S10" i="16"/>
  <c r="X10" i="16" s="1"/>
  <c r="S8" i="16"/>
  <c r="X8" i="16" s="1"/>
  <c r="S7" i="16"/>
  <c r="X7" i="16" s="1"/>
  <c r="S11" i="16"/>
  <c r="X11" i="16" s="1"/>
  <c r="S12" i="16"/>
  <c r="X12" i="16" s="1"/>
  <c r="S6" i="16"/>
  <c r="X6" i="16" s="1"/>
  <c r="S5" i="16"/>
  <c r="M5" i="16"/>
  <c r="V5" i="16"/>
  <c r="P5" i="16"/>
  <c r="F110" i="1"/>
  <c r="F109" i="15" l="1"/>
  <c r="F110" i="15"/>
  <c r="F80" i="1"/>
  <c r="F78" i="15" s="1"/>
  <c r="E64" i="1" l="1"/>
  <c r="E42" i="1"/>
  <c r="E40" i="1"/>
  <c r="E31" i="1"/>
  <c r="E52" i="1"/>
  <c r="E63" i="1"/>
  <c r="E12" i="1"/>
  <c r="E79" i="1"/>
  <c r="E6" i="1"/>
  <c r="E38" i="1"/>
  <c r="E9" i="1"/>
  <c r="E48" i="1"/>
  <c r="E8" i="1"/>
  <c r="E26" i="1"/>
  <c r="E17" i="1"/>
  <c r="E5" i="1"/>
  <c r="E4" i="1"/>
  <c r="E27" i="12"/>
  <c r="F27" i="12"/>
  <c r="E28" i="12"/>
  <c r="F28" i="12"/>
  <c r="E29" i="12"/>
  <c r="F29" i="12"/>
  <c r="E31" i="12"/>
  <c r="F31" i="12"/>
  <c r="E32" i="12"/>
  <c r="F32" i="12"/>
  <c r="E34" i="12"/>
  <c r="F34" i="12"/>
  <c r="E35" i="12"/>
  <c r="F35" i="12"/>
  <c r="E36" i="12"/>
  <c r="F36" i="12"/>
  <c r="E42" i="12" l="1"/>
  <c r="F42" i="12"/>
  <c r="G42" i="12"/>
  <c r="F21" i="1" l="1"/>
  <c r="F13" i="1"/>
  <c r="F91" i="1"/>
  <c r="F91" i="15" s="1"/>
  <c r="F39" i="1"/>
  <c r="F57" i="1"/>
  <c r="F11" i="1"/>
  <c r="F12" i="15" s="1"/>
  <c r="F25" i="1"/>
  <c r="F95" i="1"/>
  <c r="F95" i="15" s="1"/>
  <c r="F82" i="1"/>
  <c r="F61" i="1"/>
  <c r="F27" i="1"/>
  <c r="F104" i="1"/>
  <c r="F104" i="15" s="1"/>
  <c r="F43" i="1"/>
  <c r="F29" i="1"/>
  <c r="F10" i="1"/>
  <c r="F64" i="1"/>
  <c r="F105" i="1"/>
  <c r="F105" i="15" s="1"/>
  <c r="F74" i="1"/>
  <c r="F84" i="15" s="1"/>
  <c r="F85" i="1"/>
  <c r="F42" i="1"/>
  <c r="F40" i="1"/>
  <c r="F75" i="1"/>
  <c r="F28" i="1"/>
  <c r="F25" i="15" s="1"/>
  <c r="F31" i="1"/>
  <c r="F52" i="1"/>
  <c r="F63" i="1"/>
  <c r="F63" i="15" s="1"/>
  <c r="F12" i="1"/>
  <c r="F79" i="1"/>
  <c r="F90" i="1"/>
  <c r="F90" i="15" s="1"/>
  <c r="F6" i="1"/>
  <c r="F6" i="15" s="1"/>
  <c r="F38" i="1"/>
  <c r="F50" i="15" s="1"/>
  <c r="F9" i="1"/>
  <c r="F9" i="15" s="1"/>
  <c r="F48" i="1"/>
  <c r="F8" i="1"/>
  <c r="F8" i="15" s="1"/>
  <c r="F26" i="1"/>
  <c r="F17" i="1"/>
  <c r="F5" i="1"/>
  <c r="F5" i="15" s="1"/>
  <c r="F4" i="1"/>
  <c r="D4" i="4"/>
  <c r="F38" i="15" l="1"/>
  <c r="F74" i="15"/>
  <c r="F14" i="15"/>
  <c r="F13" i="15"/>
  <c r="F61" i="15"/>
  <c r="F48" i="15"/>
  <c r="F52" i="15"/>
  <c r="F80" i="15"/>
  <c r="F82" i="15"/>
  <c r="F23" i="15"/>
  <c r="F21" i="15"/>
  <c r="F30" i="15"/>
  <c r="F31" i="15"/>
  <c r="F66" i="15"/>
  <c r="F64" i="15"/>
  <c r="F11" i="15"/>
  <c r="F28" i="15"/>
  <c r="F73" i="15"/>
  <c r="F75" i="15"/>
  <c r="F37" i="15"/>
  <c r="F29" i="15"/>
  <c r="F54" i="15"/>
  <c r="F43" i="15"/>
  <c r="F55" i="15"/>
  <c r="F57" i="15"/>
  <c r="F15" i="15"/>
  <c r="F17" i="15"/>
  <c r="F77" i="15"/>
  <c r="F79" i="15"/>
  <c r="F40" i="15"/>
  <c r="F42" i="15"/>
  <c r="F36" i="15"/>
  <c r="F39" i="15"/>
  <c r="F24" i="15"/>
  <c r="F26" i="15"/>
  <c r="F10" i="15"/>
  <c r="F83" i="15"/>
  <c r="F85" i="15"/>
  <c r="F32" i="15"/>
  <c r="F27" i="15"/>
  <c r="D5" i="4"/>
  <c r="C40" i="1"/>
  <c r="C42" i="1"/>
  <c r="C43" i="1"/>
  <c r="C40" i="15" l="1"/>
  <c r="C42" i="15"/>
  <c r="C54" i="15"/>
  <c r="C43" i="15"/>
  <c r="D8" i="4"/>
  <c r="D11" i="13"/>
  <c r="C31" i="1"/>
  <c r="C48" i="1"/>
  <c r="C61" i="15" s="1"/>
  <c r="C12" i="1"/>
  <c r="C30" i="15" l="1"/>
  <c r="C31" i="15"/>
  <c r="C12" i="15"/>
  <c r="D6" i="13"/>
  <c r="C26" i="1"/>
  <c r="C64" i="1"/>
  <c r="C79" i="1"/>
  <c r="C66" i="15" l="1"/>
  <c r="C64" i="15"/>
  <c r="C77" i="15"/>
  <c r="C79" i="15"/>
  <c r="C24" i="15"/>
  <c r="C26" i="15"/>
  <c r="P5" i="7"/>
  <c r="Q5" i="7" s="1"/>
  <c r="P6" i="7"/>
  <c r="Q6" i="7" s="1"/>
  <c r="P7" i="7"/>
  <c r="Q7" i="7" s="1"/>
  <c r="P8" i="7"/>
  <c r="Q8" i="7" s="1"/>
  <c r="P9" i="7"/>
  <c r="Q9" i="7" s="1"/>
  <c r="P10" i="7"/>
  <c r="Q10" i="7" s="1"/>
  <c r="P11" i="7"/>
  <c r="Q11" i="7" s="1"/>
  <c r="P12" i="7"/>
  <c r="Q12" i="7" s="1"/>
  <c r="P13" i="7"/>
  <c r="Q13" i="7" s="1"/>
  <c r="P14" i="7"/>
  <c r="Q14" i="7" s="1"/>
  <c r="P15" i="7"/>
  <c r="Q15" i="7" s="1"/>
  <c r="P16" i="7"/>
  <c r="Q16" i="7" s="1"/>
  <c r="P17" i="7"/>
  <c r="Q17" i="7" s="1"/>
  <c r="P18" i="7"/>
  <c r="Q18" i="7" s="1"/>
  <c r="P19" i="7"/>
  <c r="Q19" i="7" s="1"/>
  <c r="P20" i="7"/>
  <c r="Q20" i="7" s="1"/>
  <c r="P21" i="7"/>
  <c r="Q21" i="7" s="1"/>
  <c r="P22" i="7"/>
  <c r="Q22" i="7" s="1"/>
  <c r="P23" i="7"/>
  <c r="Q23" i="7" s="1"/>
  <c r="D17" i="7"/>
  <c r="D13" i="7"/>
  <c r="P5" i="5"/>
  <c r="Q5" i="5" s="1"/>
  <c r="P6" i="5"/>
  <c r="Q6" i="5" s="1"/>
  <c r="P7" i="5"/>
  <c r="Q7" i="5" s="1"/>
  <c r="P8" i="5"/>
  <c r="Q8" i="5" s="1"/>
  <c r="P9" i="5"/>
  <c r="Q9" i="5" s="1"/>
  <c r="P10" i="5"/>
  <c r="Q10" i="5" s="1"/>
  <c r="P11" i="5"/>
  <c r="Q11" i="5" s="1"/>
  <c r="P12" i="5"/>
  <c r="Q12" i="5" s="1"/>
  <c r="P13" i="5"/>
  <c r="Q13" i="5" s="1"/>
  <c r="P14" i="5"/>
  <c r="Q14" i="5" s="1"/>
  <c r="P15" i="5"/>
  <c r="Q15" i="5" s="1"/>
  <c r="P16" i="5"/>
  <c r="Q16" i="5" s="1"/>
  <c r="P17" i="5"/>
  <c r="Q17" i="5" s="1"/>
  <c r="P18" i="5"/>
  <c r="Q18" i="5" s="1"/>
  <c r="P19" i="5"/>
  <c r="Q19" i="5" s="1"/>
  <c r="P20" i="5"/>
  <c r="Q20" i="5" s="1"/>
  <c r="P21" i="5"/>
  <c r="Q21" i="5" s="1"/>
  <c r="P22" i="5"/>
  <c r="Q22" i="5" s="1"/>
  <c r="P23" i="5"/>
  <c r="Q23" i="5" s="1"/>
  <c r="P24" i="5"/>
  <c r="Q24" i="5" s="1"/>
  <c r="P25" i="5"/>
  <c r="Q25" i="5" s="1"/>
  <c r="P26" i="5"/>
  <c r="Q26" i="5" s="1"/>
  <c r="P27" i="5"/>
  <c r="Q27" i="5" s="1"/>
  <c r="P28" i="5"/>
  <c r="Q28" i="5" s="1"/>
  <c r="P29" i="5"/>
  <c r="Q29" i="5" s="1"/>
  <c r="P30" i="5"/>
  <c r="Q30" i="5" s="1"/>
  <c r="P31" i="5"/>
  <c r="Q31" i="5" s="1"/>
  <c r="P32" i="5"/>
  <c r="Q32" i="5" s="1"/>
  <c r="P33" i="5"/>
  <c r="Q33" i="5" s="1"/>
  <c r="P5" i="3"/>
  <c r="Q5" i="3" s="1"/>
  <c r="P6" i="3"/>
  <c r="Q6" i="3" s="1"/>
  <c r="P7" i="3"/>
  <c r="Q7" i="3" s="1"/>
  <c r="P8" i="3"/>
  <c r="Q8" i="3" s="1"/>
  <c r="P9" i="3"/>
  <c r="Q9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D4" i="3"/>
  <c r="P5" i="4"/>
  <c r="Q5" i="4" s="1"/>
  <c r="P6" i="4"/>
  <c r="Q6" i="4" s="1"/>
  <c r="P7" i="4"/>
  <c r="Q7" i="4" s="1"/>
  <c r="P8" i="4"/>
  <c r="Q8" i="4" s="1"/>
  <c r="P9" i="4"/>
  <c r="Q9" i="4" s="1"/>
  <c r="P10" i="4"/>
  <c r="Q10" i="4" s="1"/>
  <c r="P11" i="4"/>
  <c r="Q11" i="4" s="1"/>
  <c r="P12" i="4"/>
  <c r="Q12" i="4" s="1"/>
  <c r="P13" i="4"/>
  <c r="Q13" i="4" s="1"/>
  <c r="P14" i="4"/>
  <c r="Q14" i="4" s="1"/>
  <c r="P15" i="4"/>
  <c r="Q15" i="4" s="1"/>
  <c r="P16" i="4"/>
  <c r="Q16" i="4" s="1"/>
  <c r="P17" i="4"/>
  <c r="Q17" i="4" s="1"/>
  <c r="P18" i="4"/>
  <c r="Q18" i="4" s="1"/>
  <c r="C5" i="1" l="1"/>
  <c r="C5" i="15" s="1"/>
  <c r="C17" i="1"/>
  <c r="C28" i="1"/>
  <c r="C8" i="1"/>
  <c r="C8" i="15" s="1"/>
  <c r="C6" i="1"/>
  <c r="C6" i="15" s="1"/>
  <c r="C63" i="1"/>
  <c r="C63" i="15" s="1"/>
  <c r="C38" i="1"/>
  <c r="C52" i="1"/>
  <c r="C9" i="1"/>
  <c r="C9" i="15" s="1"/>
  <c r="C10" i="1"/>
  <c r="C48" i="15" l="1"/>
  <c r="C52" i="15"/>
  <c r="C15" i="15"/>
  <c r="C17" i="15"/>
  <c r="C50" i="15"/>
  <c r="C38" i="15"/>
  <c r="C11" i="15"/>
  <c r="C10" i="15"/>
  <c r="C25" i="15"/>
  <c r="C28" i="15"/>
  <c r="N3" i="15"/>
  <c r="Y3" i="15" s="1"/>
  <c r="O3" i="15"/>
  <c r="Z3" i="15" s="1"/>
  <c r="P3" i="15"/>
  <c r="AA3" i="15" s="1"/>
  <c r="N4" i="15"/>
  <c r="O4" i="15"/>
  <c r="P4" i="15"/>
  <c r="P2" i="15"/>
  <c r="N2" i="15"/>
  <c r="O2" i="15"/>
  <c r="P4" i="7"/>
  <c r="Q4" i="7" s="1"/>
  <c r="L2" i="7"/>
  <c r="M2" i="7"/>
  <c r="N2" i="7"/>
  <c r="L3" i="7"/>
  <c r="M3" i="7"/>
  <c r="N3" i="7"/>
  <c r="P4" i="5"/>
  <c r="Q4" i="5" s="1"/>
  <c r="L2" i="5"/>
  <c r="M2" i="5"/>
  <c r="N2" i="5"/>
  <c r="L3" i="5"/>
  <c r="M3" i="5"/>
  <c r="N3" i="5"/>
  <c r="P4" i="3"/>
  <c r="Q4" i="3" s="1"/>
  <c r="D5" i="3"/>
  <c r="L2" i="3"/>
  <c r="M2" i="3"/>
  <c r="N2" i="3"/>
  <c r="L3" i="3"/>
  <c r="M3" i="3"/>
  <c r="N3" i="3"/>
  <c r="P4" i="4"/>
  <c r="Q4" i="4" s="1"/>
  <c r="D6" i="4"/>
  <c r="L2" i="4"/>
  <c r="M2" i="4"/>
  <c r="N2" i="4"/>
  <c r="L3" i="4"/>
  <c r="M3" i="4"/>
  <c r="N3" i="4"/>
  <c r="P5" i="13"/>
  <c r="Q5" i="13" s="1"/>
  <c r="P6" i="13"/>
  <c r="Q6" i="13" s="1"/>
  <c r="P7" i="13"/>
  <c r="Q7" i="13" s="1"/>
  <c r="P8" i="13"/>
  <c r="Q8" i="13" s="1"/>
  <c r="P9" i="13"/>
  <c r="Q9" i="13" s="1"/>
  <c r="P10" i="13"/>
  <c r="Q10" i="13" s="1"/>
  <c r="P11" i="13"/>
  <c r="Q11" i="13" s="1"/>
  <c r="P12" i="13"/>
  <c r="Q12" i="13" s="1"/>
  <c r="P13" i="13"/>
  <c r="Q13" i="13" s="1"/>
  <c r="D5" i="13"/>
  <c r="P4" i="13"/>
  <c r="Q4" i="13" s="1"/>
  <c r="L2" i="13"/>
  <c r="M2" i="13"/>
  <c r="N2" i="13"/>
  <c r="L3" i="13"/>
  <c r="M3" i="13"/>
  <c r="N3" i="13"/>
  <c r="E4" i="14" l="1"/>
  <c r="E8" i="14"/>
  <c r="E12" i="14"/>
  <c r="E16" i="14"/>
  <c r="E20" i="14"/>
  <c r="E24" i="14"/>
  <c r="E28" i="14"/>
  <c r="E32" i="14"/>
  <c r="E36" i="14"/>
  <c r="E40" i="14"/>
  <c r="E44" i="14"/>
  <c r="E48" i="14"/>
  <c r="E52" i="14"/>
  <c r="E56" i="14"/>
  <c r="E60" i="14"/>
  <c r="E64" i="14"/>
  <c r="E68" i="14"/>
  <c r="E72" i="14"/>
  <c r="E76" i="14"/>
  <c r="E80" i="14"/>
  <c r="E84" i="14"/>
  <c r="E88" i="14"/>
  <c r="E92" i="14"/>
  <c r="E96" i="14"/>
  <c r="E100" i="14"/>
  <c r="E104" i="14"/>
  <c r="E108" i="14"/>
  <c r="E112" i="14"/>
  <c r="E116" i="14"/>
  <c r="E120" i="14"/>
  <c r="E124" i="14"/>
  <c r="E128" i="14"/>
  <c r="E132" i="14"/>
  <c r="E136" i="14"/>
  <c r="E140" i="14"/>
  <c r="E144" i="14"/>
  <c r="E148" i="14"/>
  <c r="E152" i="14"/>
  <c r="E156" i="14"/>
  <c r="E160" i="14"/>
  <c r="E164" i="14"/>
  <c r="E168" i="14"/>
  <c r="E172" i="14"/>
  <c r="E176" i="14"/>
  <c r="E180" i="14"/>
  <c r="E184" i="14"/>
  <c r="E188" i="14"/>
  <c r="E192" i="14"/>
  <c r="E196" i="14"/>
  <c r="E200" i="14"/>
  <c r="E11" i="14"/>
  <c r="E27" i="14"/>
  <c r="E39" i="14"/>
  <c r="E51" i="14"/>
  <c r="E63" i="14"/>
  <c r="E75" i="14"/>
  <c r="E87" i="14"/>
  <c r="E99" i="14"/>
  <c r="E111" i="14"/>
  <c r="E123" i="14"/>
  <c r="E135" i="14"/>
  <c r="E147" i="14"/>
  <c r="E159" i="14"/>
  <c r="E171" i="14"/>
  <c r="E183" i="14"/>
  <c r="E195" i="14"/>
  <c r="E5" i="14"/>
  <c r="E9" i="14"/>
  <c r="E13" i="14"/>
  <c r="E17" i="14"/>
  <c r="E21" i="14"/>
  <c r="E25" i="14"/>
  <c r="E29" i="14"/>
  <c r="E33" i="14"/>
  <c r="E37" i="14"/>
  <c r="E41" i="14"/>
  <c r="E45" i="14"/>
  <c r="E49" i="14"/>
  <c r="E53" i="14"/>
  <c r="E57" i="14"/>
  <c r="E61" i="14"/>
  <c r="E65" i="14"/>
  <c r="E69" i="14"/>
  <c r="E73" i="14"/>
  <c r="E77" i="14"/>
  <c r="E81" i="14"/>
  <c r="E85" i="14"/>
  <c r="E89" i="14"/>
  <c r="E93" i="14"/>
  <c r="E97" i="14"/>
  <c r="E101" i="14"/>
  <c r="E105" i="14"/>
  <c r="E109" i="14"/>
  <c r="E113" i="14"/>
  <c r="E117" i="14"/>
  <c r="E121" i="14"/>
  <c r="E125" i="14"/>
  <c r="E129" i="14"/>
  <c r="E133" i="14"/>
  <c r="E137" i="14"/>
  <c r="E141" i="14"/>
  <c r="E145" i="14"/>
  <c r="E149" i="14"/>
  <c r="E153" i="14"/>
  <c r="E157" i="14"/>
  <c r="E161" i="14"/>
  <c r="E165" i="14"/>
  <c r="E169" i="14"/>
  <c r="E173" i="14"/>
  <c r="E177" i="14"/>
  <c r="E181" i="14"/>
  <c r="E185" i="14"/>
  <c r="E189" i="14"/>
  <c r="E193" i="14"/>
  <c r="E197" i="14"/>
  <c r="E201" i="14"/>
  <c r="E15" i="14"/>
  <c r="E23" i="14"/>
  <c r="E31" i="14"/>
  <c r="E43" i="14"/>
  <c r="E55" i="14"/>
  <c r="E67" i="14"/>
  <c r="E79" i="14"/>
  <c r="E95" i="14"/>
  <c r="E103" i="14"/>
  <c r="E119" i="14"/>
  <c r="E131" i="14"/>
  <c r="E143" i="14"/>
  <c r="E155" i="14"/>
  <c r="E167" i="14"/>
  <c r="E179" i="14"/>
  <c r="E191" i="14"/>
  <c r="E3" i="14"/>
  <c r="E6" i="14"/>
  <c r="E10" i="14"/>
  <c r="E14" i="14"/>
  <c r="E18" i="14"/>
  <c r="E22" i="14"/>
  <c r="E26" i="14"/>
  <c r="E30" i="14"/>
  <c r="E34" i="14"/>
  <c r="E38" i="14"/>
  <c r="E42" i="14"/>
  <c r="E46" i="14"/>
  <c r="E50" i="14"/>
  <c r="E54" i="14"/>
  <c r="E58" i="14"/>
  <c r="E62" i="14"/>
  <c r="E66" i="14"/>
  <c r="E70" i="14"/>
  <c r="E74" i="14"/>
  <c r="E78" i="14"/>
  <c r="E82" i="14"/>
  <c r="E86" i="14"/>
  <c r="E90" i="14"/>
  <c r="E94" i="14"/>
  <c r="E98" i="14"/>
  <c r="E102" i="14"/>
  <c r="E106" i="14"/>
  <c r="E110" i="14"/>
  <c r="E114" i="14"/>
  <c r="E118" i="14"/>
  <c r="E122" i="14"/>
  <c r="E126" i="14"/>
  <c r="E130" i="14"/>
  <c r="E134" i="14"/>
  <c r="E138" i="14"/>
  <c r="E142" i="14"/>
  <c r="E146" i="14"/>
  <c r="E150" i="14"/>
  <c r="E154" i="14"/>
  <c r="E158" i="14"/>
  <c r="E162" i="14"/>
  <c r="E166" i="14"/>
  <c r="E170" i="14"/>
  <c r="E174" i="14"/>
  <c r="E178" i="14"/>
  <c r="E182" i="14"/>
  <c r="E186" i="14"/>
  <c r="E190" i="14"/>
  <c r="E194" i="14"/>
  <c r="E198" i="14"/>
  <c r="E202" i="14"/>
  <c r="E7" i="14"/>
  <c r="E19" i="14"/>
  <c r="E35" i="14"/>
  <c r="E47" i="14"/>
  <c r="E59" i="14"/>
  <c r="E71" i="14"/>
  <c r="E83" i="14"/>
  <c r="E91" i="14"/>
  <c r="E107" i="14"/>
  <c r="E115" i="14"/>
  <c r="E127" i="14"/>
  <c r="E139" i="14"/>
  <c r="E151" i="14"/>
  <c r="E163" i="14"/>
  <c r="E175" i="14"/>
  <c r="E187" i="14"/>
  <c r="E199" i="14"/>
  <c r="Z56" i="15" l="1"/>
  <c r="Z69" i="15"/>
  <c r="Z80" i="15"/>
  <c r="W80" i="15"/>
  <c r="Z81" i="15"/>
  <c r="Z88" i="15"/>
  <c r="Z96" i="15"/>
  <c r="Z97" i="15"/>
  <c r="Z98" i="15"/>
  <c r="Z99" i="15"/>
  <c r="W99" i="15"/>
  <c r="Z105" i="15"/>
  <c r="Z106" i="15"/>
  <c r="W106" i="15"/>
  <c r="Z107" i="15"/>
  <c r="Z108" i="15"/>
  <c r="Z109" i="15"/>
  <c r="Z111" i="15"/>
  <c r="Z113" i="15"/>
  <c r="Z114" i="15"/>
  <c r="Z79" i="15"/>
  <c r="Z84" i="15"/>
  <c r="W97" i="15" l="1"/>
  <c r="S97" i="15"/>
  <c r="W88" i="15"/>
  <c r="S88" i="15"/>
  <c r="S106" i="15"/>
  <c r="S80" i="15"/>
  <c r="X108" i="15"/>
  <c r="T108" i="15"/>
  <c r="X106" i="15"/>
  <c r="T106" i="15"/>
  <c r="X114" i="15"/>
  <c r="T114" i="15"/>
  <c r="X111" i="15"/>
  <c r="T111" i="15"/>
  <c r="W113" i="15"/>
  <c r="S113" i="15"/>
  <c r="W56" i="15"/>
  <c r="W81" i="15"/>
  <c r="W105" i="15"/>
  <c r="S105" i="15"/>
  <c r="W96" i="15"/>
  <c r="W107" i="15"/>
  <c r="S107" i="15"/>
  <c r="W109" i="15"/>
  <c r="S109" i="15"/>
  <c r="S99" i="15"/>
  <c r="V88" i="15"/>
  <c r="V80" i="15"/>
  <c r="S56" i="15"/>
  <c r="U99" i="15"/>
  <c r="U97" i="15"/>
  <c r="V105" i="15"/>
  <c r="W98" i="15"/>
  <c r="S96" i="15"/>
  <c r="S98" i="15"/>
  <c r="U114" i="15"/>
  <c r="U111" i="15"/>
  <c r="U108" i="15"/>
  <c r="U106" i="15"/>
  <c r="V113" i="15"/>
  <c r="V109" i="15"/>
  <c r="V107" i="15"/>
  <c r="W111" i="15"/>
  <c r="S111" i="15"/>
  <c r="W114" i="15"/>
  <c r="S114" i="15"/>
  <c r="W108" i="15"/>
  <c r="S108" i="15"/>
  <c r="V114" i="15"/>
  <c r="V111" i="15"/>
  <c r="V108" i="15"/>
  <c r="V106" i="15"/>
  <c r="V99" i="15"/>
  <c r="V97" i="15"/>
  <c r="U80" i="15"/>
  <c r="X80" i="15"/>
  <c r="W69" i="15"/>
  <c r="U88" i="15"/>
  <c r="S81" i="15"/>
  <c r="S69" i="15"/>
  <c r="T80" i="15"/>
  <c r="W84" i="15"/>
  <c r="S84" i="15"/>
  <c r="W79" i="15"/>
  <c r="S79" i="15"/>
  <c r="V56" i="15"/>
  <c r="Y81" i="15"/>
  <c r="AA81" i="15"/>
  <c r="Y114" i="15"/>
  <c r="AA114" i="15"/>
  <c r="U113" i="15"/>
  <c r="AA111" i="15"/>
  <c r="Y111" i="15"/>
  <c r="U109" i="15"/>
  <c r="Y108" i="15"/>
  <c r="AA108" i="15"/>
  <c r="U107" i="15"/>
  <c r="AA106" i="15"/>
  <c r="Y106" i="15"/>
  <c r="U105" i="15"/>
  <c r="X99" i="15"/>
  <c r="AC113" i="15"/>
  <c r="R113" i="15"/>
  <c r="AC110" i="15"/>
  <c r="AC109" i="15"/>
  <c r="R109" i="15"/>
  <c r="AC107" i="15"/>
  <c r="R107" i="15"/>
  <c r="Y69" i="15"/>
  <c r="AA69" i="15"/>
  <c r="AC58" i="15"/>
  <c r="AC57" i="15"/>
  <c r="AC56" i="15"/>
  <c r="R56" i="15"/>
  <c r="Y84" i="15"/>
  <c r="AA84" i="15"/>
  <c r="AA79" i="15"/>
  <c r="Y79" i="15"/>
  <c r="AC116" i="15"/>
  <c r="AC115" i="15"/>
  <c r="AC114" i="15"/>
  <c r="R114" i="15"/>
  <c r="X113" i="15"/>
  <c r="T113" i="15"/>
  <c r="AC112" i="15"/>
  <c r="AC111" i="15"/>
  <c r="R111" i="15"/>
  <c r="X109" i="15"/>
  <c r="T109" i="15"/>
  <c r="AC108" i="15"/>
  <c r="R108" i="15"/>
  <c r="X107" i="15"/>
  <c r="T107" i="15"/>
  <c r="AC106" i="15"/>
  <c r="R106" i="15"/>
  <c r="X105" i="15"/>
  <c r="T105" i="15"/>
  <c r="AC104" i="15"/>
  <c r="AC103" i="15"/>
  <c r="AA99" i="15"/>
  <c r="Y99" i="15"/>
  <c r="U98" i="15"/>
  <c r="Y97" i="15"/>
  <c r="AA97" i="15"/>
  <c r="U96" i="15"/>
  <c r="AC105" i="15"/>
  <c r="R105" i="15"/>
  <c r="Y98" i="15"/>
  <c r="AA98" i="15"/>
  <c r="Y96" i="15"/>
  <c r="AA96" i="15"/>
  <c r="Y113" i="15"/>
  <c r="AA113" i="15"/>
  <c r="Y109" i="15"/>
  <c r="AA109" i="15"/>
  <c r="Y107" i="15"/>
  <c r="AA107" i="15"/>
  <c r="Y105" i="15"/>
  <c r="AA105" i="15"/>
  <c r="AC102" i="15"/>
  <c r="AC101" i="15"/>
  <c r="AC100" i="15"/>
  <c r="AC99" i="15"/>
  <c r="R99" i="15"/>
  <c r="X98" i="15"/>
  <c r="T98" i="15"/>
  <c r="AC97" i="15"/>
  <c r="R97" i="15"/>
  <c r="X96" i="15"/>
  <c r="T96" i="15"/>
  <c r="AC95" i="15"/>
  <c r="AC94" i="15"/>
  <c r="AC93" i="15"/>
  <c r="AC92" i="15"/>
  <c r="AC91" i="15"/>
  <c r="AC90" i="15"/>
  <c r="AC89" i="15"/>
  <c r="AC88" i="15"/>
  <c r="R88" i="15"/>
  <c r="X84" i="15"/>
  <c r="T84" i="15"/>
  <c r="X81" i="15"/>
  <c r="T81" i="15"/>
  <c r="AC80" i="15"/>
  <c r="R80" i="15"/>
  <c r="X79" i="15"/>
  <c r="T79" i="15"/>
  <c r="T99" i="15"/>
  <c r="V98" i="15"/>
  <c r="AC98" i="15"/>
  <c r="R98" i="15"/>
  <c r="X97" i="15"/>
  <c r="T97" i="15"/>
  <c r="V96" i="15"/>
  <c r="AC96" i="15"/>
  <c r="R96" i="15"/>
  <c r="X88" i="15"/>
  <c r="T88" i="15"/>
  <c r="AC87" i="15"/>
  <c r="AC86" i="15"/>
  <c r="AC85" i="15"/>
  <c r="V84" i="15"/>
  <c r="AC84" i="15"/>
  <c r="R84" i="15"/>
  <c r="AC83" i="15"/>
  <c r="AC82" i="15"/>
  <c r="V81" i="15"/>
  <c r="AC81" i="15"/>
  <c r="R81" i="15"/>
  <c r="V79" i="15"/>
  <c r="AC79" i="15"/>
  <c r="R79" i="15"/>
  <c r="AC78" i="15"/>
  <c r="AC77" i="15"/>
  <c r="AC76" i="15"/>
  <c r="AC75" i="15"/>
  <c r="AC74" i="15"/>
  <c r="AC73" i="15"/>
  <c r="AC72" i="15"/>
  <c r="AC71" i="15"/>
  <c r="AC70" i="15"/>
  <c r="V69" i="15"/>
  <c r="AC69" i="15"/>
  <c r="R69" i="15"/>
  <c r="U56" i="15"/>
  <c r="Y88" i="15"/>
  <c r="AA88" i="15"/>
  <c r="U84" i="15"/>
  <c r="U81" i="15"/>
  <c r="AA80" i="15"/>
  <c r="Y80" i="15"/>
  <c r="U79" i="15"/>
  <c r="U69" i="15"/>
  <c r="X56" i="15"/>
  <c r="T56" i="15"/>
  <c r="AC55" i="15"/>
  <c r="AC54" i="15"/>
  <c r="AC53" i="15"/>
  <c r="AC52" i="15"/>
  <c r="AC51" i="15"/>
  <c r="AC50" i="15"/>
  <c r="AC49" i="15"/>
  <c r="AC48" i="15"/>
  <c r="AC47" i="15"/>
  <c r="AC46" i="15"/>
  <c r="AC45" i="15"/>
  <c r="AC44" i="15"/>
  <c r="AC43" i="15"/>
  <c r="AC42" i="15"/>
  <c r="AC41" i="15"/>
  <c r="AC40" i="15"/>
  <c r="AC39" i="15"/>
  <c r="AC38" i="15"/>
  <c r="AC37" i="15"/>
  <c r="AC36" i="15"/>
  <c r="AC35" i="15"/>
  <c r="AC34" i="15"/>
  <c r="AC33" i="15"/>
  <c r="AC32" i="15"/>
  <c r="AC31" i="15"/>
  <c r="AC30" i="15"/>
  <c r="AC29" i="15"/>
  <c r="AC28" i="15"/>
  <c r="AC27" i="15"/>
  <c r="AC26" i="15"/>
  <c r="AC25" i="15"/>
  <c r="AC24" i="15"/>
  <c r="AC23" i="15"/>
  <c r="AC22" i="15"/>
  <c r="AC21" i="15"/>
  <c r="AC20" i="15"/>
  <c r="AC19" i="15"/>
  <c r="AC18" i="15"/>
  <c r="AC17" i="15"/>
  <c r="AC16" i="15"/>
  <c r="AC15" i="15"/>
  <c r="AC14" i="15"/>
  <c r="AC13" i="15"/>
  <c r="AC12" i="15"/>
  <c r="AC11" i="15"/>
  <c r="AC10" i="15"/>
  <c r="AC9" i="15"/>
  <c r="AC8" i="15"/>
  <c r="AC7" i="15"/>
  <c r="AC6" i="15"/>
  <c r="AC5" i="15"/>
  <c r="X69" i="15"/>
  <c r="T69" i="15"/>
  <c r="AC68" i="15"/>
  <c r="AC67" i="15"/>
  <c r="AC66" i="15"/>
  <c r="AC65" i="15"/>
  <c r="AC64" i="15"/>
  <c r="AC63" i="15"/>
  <c r="AC62" i="15"/>
  <c r="AC61" i="15"/>
  <c r="AC60" i="15"/>
  <c r="AC59" i="15"/>
  <c r="Y56" i="15"/>
  <c r="AA56" i="15"/>
  <c r="Z89" i="15"/>
  <c r="Z78" i="15"/>
  <c r="Z62" i="15"/>
  <c r="Z85" i="15"/>
  <c r="V55" i="15" l="1"/>
  <c r="Z55" i="15"/>
  <c r="U110" i="15"/>
  <c r="Z110" i="15"/>
  <c r="V82" i="15"/>
  <c r="Z82" i="15"/>
  <c r="R73" i="15"/>
  <c r="Z73" i="15"/>
  <c r="W103" i="15"/>
  <c r="Z103" i="15"/>
  <c r="W91" i="15"/>
  <c r="Z91" i="15"/>
  <c r="R110" i="15"/>
  <c r="V103" i="15"/>
  <c r="S73" i="15"/>
  <c r="V73" i="15"/>
  <c r="U55" i="15"/>
  <c r="T73" i="15"/>
  <c r="Y78" i="15"/>
  <c r="AA78" i="15"/>
  <c r="S78" i="15"/>
  <c r="T78" i="15"/>
  <c r="V78" i="15"/>
  <c r="W78" i="15"/>
  <c r="R78" i="15"/>
  <c r="X78" i="15"/>
  <c r="AA62" i="15"/>
  <c r="Y62" i="15"/>
  <c r="R62" i="15"/>
  <c r="W62" i="15"/>
  <c r="X62" i="15"/>
  <c r="S62" i="15"/>
  <c r="V62" i="15"/>
  <c r="Y91" i="15"/>
  <c r="AA91" i="15"/>
  <c r="R91" i="15"/>
  <c r="X91" i="15"/>
  <c r="S91" i="15"/>
  <c r="T91" i="15"/>
  <c r="U91" i="15"/>
  <c r="V91" i="15"/>
  <c r="U78" i="15"/>
  <c r="Y82" i="15"/>
  <c r="AA82" i="15"/>
  <c r="W82" i="15"/>
  <c r="T82" i="15"/>
  <c r="S82" i="15"/>
  <c r="R82" i="15"/>
  <c r="U82" i="15"/>
  <c r="X82" i="15"/>
  <c r="Y85" i="15"/>
  <c r="AA85" i="15"/>
  <c r="W85" i="15"/>
  <c r="R85" i="15"/>
  <c r="X85" i="15"/>
  <c r="S85" i="15"/>
  <c r="T85" i="15"/>
  <c r="V85" i="15"/>
  <c r="U85" i="15"/>
  <c r="Y89" i="15"/>
  <c r="AA89" i="15"/>
  <c r="U89" i="15"/>
  <c r="V89" i="15"/>
  <c r="X89" i="15"/>
  <c r="S89" i="15"/>
  <c r="T89" i="15"/>
  <c r="R89" i="15"/>
  <c r="Y55" i="15"/>
  <c r="AA55" i="15"/>
  <c r="W55" i="15"/>
  <c r="R55" i="15"/>
  <c r="T55" i="15"/>
  <c r="X55" i="15"/>
  <c r="S55" i="15"/>
  <c r="W89" i="15"/>
  <c r="T62" i="15"/>
  <c r="U62" i="15"/>
  <c r="X73" i="15"/>
  <c r="S103" i="15"/>
  <c r="V110" i="15"/>
  <c r="S110" i="15"/>
  <c r="R103" i="15"/>
  <c r="T110" i="15"/>
  <c r="X103" i="15"/>
  <c r="Y73" i="15"/>
  <c r="AA73" i="15"/>
  <c r="AA110" i="15"/>
  <c r="Y110" i="15"/>
  <c r="Y103" i="15"/>
  <c r="AA103" i="15"/>
  <c r="U73" i="15"/>
  <c r="U103" i="15"/>
  <c r="W110" i="15"/>
  <c r="X110" i="15"/>
  <c r="W73" i="15"/>
  <c r="T103" i="15"/>
  <c r="M4" i="15"/>
  <c r="L4" i="15"/>
  <c r="K4" i="15"/>
  <c r="J4" i="15"/>
  <c r="I4" i="15"/>
  <c r="H4" i="15"/>
  <c r="G4" i="15"/>
  <c r="D4" i="15"/>
  <c r="H2" i="15"/>
  <c r="I2" i="15"/>
  <c r="J2" i="15"/>
  <c r="K2" i="15"/>
  <c r="L2" i="15"/>
  <c r="M2" i="15"/>
  <c r="H3" i="15"/>
  <c r="S3" i="15" s="1"/>
  <c r="I3" i="15"/>
  <c r="T3" i="15" s="1"/>
  <c r="J3" i="15"/>
  <c r="U3" i="15" s="1"/>
  <c r="K3" i="15"/>
  <c r="V3" i="15" s="1"/>
  <c r="L3" i="15"/>
  <c r="W3" i="15" s="1"/>
  <c r="M3" i="15"/>
  <c r="X3" i="15" s="1"/>
  <c r="G2" i="15"/>
  <c r="G3" i="15"/>
  <c r="R3" i="15" s="1"/>
  <c r="F2" i="7"/>
  <c r="G2" i="7"/>
  <c r="H2" i="7"/>
  <c r="I2" i="7"/>
  <c r="J2" i="7"/>
  <c r="K2" i="7"/>
  <c r="F3" i="7"/>
  <c r="G3" i="7"/>
  <c r="H3" i="7"/>
  <c r="I3" i="7"/>
  <c r="J3" i="7"/>
  <c r="K3" i="7"/>
  <c r="F2" i="5"/>
  <c r="G2" i="5"/>
  <c r="H2" i="5"/>
  <c r="I2" i="5"/>
  <c r="J2" i="5"/>
  <c r="K2" i="5"/>
  <c r="F3" i="5"/>
  <c r="G3" i="5"/>
  <c r="H3" i="5"/>
  <c r="I3" i="5"/>
  <c r="J3" i="5"/>
  <c r="K3" i="5"/>
  <c r="F2" i="3"/>
  <c r="G2" i="3"/>
  <c r="H2" i="3"/>
  <c r="I2" i="3"/>
  <c r="J2" i="3"/>
  <c r="K2" i="3"/>
  <c r="F3" i="3"/>
  <c r="G3" i="3"/>
  <c r="H3" i="3"/>
  <c r="I3" i="3"/>
  <c r="J3" i="3"/>
  <c r="K3" i="3"/>
  <c r="F2" i="4"/>
  <c r="G2" i="4"/>
  <c r="H2" i="4"/>
  <c r="I2" i="4"/>
  <c r="J2" i="4"/>
  <c r="K2" i="4"/>
  <c r="F3" i="4"/>
  <c r="G3" i="4"/>
  <c r="H3" i="4"/>
  <c r="I3" i="4"/>
  <c r="J3" i="4"/>
  <c r="K3" i="4"/>
  <c r="F2" i="13"/>
  <c r="G2" i="13"/>
  <c r="H2" i="13"/>
  <c r="I2" i="13"/>
  <c r="J2" i="13"/>
  <c r="K2" i="13"/>
  <c r="F3" i="13"/>
  <c r="G3" i="13"/>
  <c r="H3" i="13"/>
  <c r="I3" i="13"/>
  <c r="J3" i="13"/>
  <c r="K3" i="13"/>
  <c r="E4" i="15" l="1"/>
  <c r="AC4" i="15"/>
  <c r="F4" i="15"/>
  <c r="Z57" i="15" l="1"/>
  <c r="Y57" i="15" l="1"/>
  <c r="AA57" i="15"/>
  <c r="T57" i="15"/>
  <c r="W57" i="15"/>
  <c r="V57" i="15"/>
  <c r="X57" i="15"/>
  <c r="S57" i="15"/>
  <c r="R57" i="15"/>
  <c r="U57" i="15"/>
  <c r="Z74" i="15"/>
  <c r="Z92" i="15"/>
  <c r="Z37" i="15"/>
  <c r="Z67" i="15"/>
  <c r="Z90" i="15"/>
  <c r="AA90" i="15" l="1"/>
  <c r="Y90" i="15"/>
  <c r="V90" i="15"/>
  <c r="W90" i="15"/>
  <c r="X90" i="15"/>
  <c r="S90" i="15"/>
  <c r="R90" i="15"/>
  <c r="U90" i="15"/>
  <c r="T90" i="15"/>
  <c r="Y74" i="15"/>
  <c r="AA74" i="15"/>
  <c r="V74" i="15"/>
  <c r="X74" i="15"/>
  <c r="S74" i="15"/>
  <c r="R74" i="15"/>
  <c r="U74" i="15"/>
  <c r="T74" i="15"/>
  <c r="W74" i="15"/>
  <c r="AA67" i="15"/>
  <c r="Y67" i="15"/>
  <c r="U67" i="15"/>
  <c r="X67" i="15"/>
  <c r="S67" i="15"/>
  <c r="T67" i="15"/>
  <c r="R67" i="15"/>
  <c r="W67" i="15"/>
  <c r="V67" i="15"/>
  <c r="AA92" i="15"/>
  <c r="Y92" i="15"/>
  <c r="R92" i="15"/>
  <c r="W92" i="15"/>
  <c r="X92" i="15"/>
  <c r="S92" i="15"/>
  <c r="U92" i="15"/>
  <c r="V92" i="15"/>
  <c r="T92" i="15"/>
  <c r="Y37" i="15"/>
  <c r="AA37" i="15"/>
  <c r="T37" i="15"/>
  <c r="X37" i="15"/>
  <c r="W37" i="15"/>
  <c r="V37" i="15"/>
  <c r="S37" i="15"/>
  <c r="U37" i="15"/>
  <c r="R37" i="15"/>
  <c r="Z77" i="15"/>
  <c r="Z83" i="15"/>
  <c r="Z64" i="15"/>
  <c r="Z48" i="15"/>
  <c r="Z63" i="15"/>
  <c r="Z101" i="15"/>
  <c r="AA77" i="15" l="1"/>
  <c r="Y77" i="15"/>
  <c r="U77" i="15"/>
  <c r="S77" i="15"/>
  <c r="X77" i="15"/>
  <c r="R77" i="15"/>
  <c r="W77" i="15"/>
  <c r="T77" i="15"/>
  <c r="V77" i="15"/>
  <c r="Y83" i="15"/>
  <c r="AA83" i="15"/>
  <c r="V83" i="15"/>
  <c r="U83" i="15"/>
  <c r="X83" i="15"/>
  <c r="T83" i="15"/>
  <c r="R83" i="15"/>
  <c r="W83" i="15"/>
  <c r="S83" i="15"/>
  <c r="Y101" i="15"/>
  <c r="AA101" i="15"/>
  <c r="W101" i="15"/>
  <c r="V101" i="15"/>
  <c r="X101" i="15"/>
  <c r="S101" i="15"/>
  <c r="T101" i="15"/>
  <c r="U101" i="15"/>
  <c r="R101" i="15"/>
  <c r="AA48" i="15"/>
  <c r="Y48" i="15"/>
  <c r="S48" i="15"/>
  <c r="V48" i="15"/>
  <c r="U48" i="15"/>
  <c r="T48" i="15"/>
  <c r="X48" i="15"/>
  <c r="R48" i="15"/>
  <c r="W48" i="15"/>
  <c r="AA63" i="15"/>
  <c r="Y63" i="15"/>
  <c r="U63" i="15"/>
  <c r="X63" i="15"/>
  <c r="S63" i="15"/>
  <c r="T63" i="15"/>
  <c r="W63" i="15"/>
  <c r="R63" i="15"/>
  <c r="V63" i="15"/>
  <c r="Y64" i="15"/>
  <c r="AA64" i="15"/>
  <c r="V64" i="15"/>
  <c r="W64" i="15"/>
  <c r="X64" i="15"/>
  <c r="S64" i="15"/>
  <c r="R64" i="15"/>
  <c r="U64" i="15"/>
  <c r="T64" i="15"/>
  <c r="Z115" i="15"/>
  <c r="Z116" i="15"/>
  <c r="Z75" i="15"/>
  <c r="Z100" i="15"/>
  <c r="Z104" i="15"/>
  <c r="Z54" i="15"/>
  <c r="Z76" i="15"/>
  <c r="Z87" i="15"/>
  <c r="Y100" i="15" l="1"/>
  <c r="AA100" i="15"/>
  <c r="T100" i="15"/>
  <c r="R100" i="15"/>
  <c r="W100" i="15"/>
  <c r="U100" i="15"/>
  <c r="S100" i="15"/>
  <c r="X100" i="15"/>
  <c r="V100" i="15"/>
  <c r="Y75" i="15"/>
  <c r="AA75" i="15"/>
  <c r="W75" i="15"/>
  <c r="S75" i="15"/>
  <c r="V75" i="15"/>
  <c r="U75" i="15"/>
  <c r="X75" i="15"/>
  <c r="T75" i="15"/>
  <c r="R75" i="15"/>
  <c r="Y54" i="15"/>
  <c r="AA54" i="15"/>
  <c r="S54" i="15"/>
  <c r="R54" i="15"/>
  <c r="V54" i="15"/>
  <c r="U54" i="15"/>
  <c r="W54" i="15"/>
  <c r="T54" i="15"/>
  <c r="X54" i="15"/>
  <c r="Y116" i="15"/>
  <c r="AA116" i="15"/>
  <c r="W116" i="15"/>
  <c r="X116" i="15"/>
  <c r="S116" i="15"/>
  <c r="V116" i="15"/>
  <c r="U116" i="15"/>
  <c r="T116" i="15"/>
  <c r="R116" i="15"/>
  <c r="Y87" i="15"/>
  <c r="AA87" i="15"/>
  <c r="W87" i="15"/>
  <c r="V87" i="15"/>
  <c r="U87" i="15"/>
  <c r="S87" i="15"/>
  <c r="X87" i="15"/>
  <c r="T87" i="15"/>
  <c r="R87" i="15"/>
  <c r="Y76" i="15"/>
  <c r="AA76" i="15"/>
  <c r="R76" i="15"/>
  <c r="X76" i="15"/>
  <c r="U76" i="15"/>
  <c r="S76" i="15"/>
  <c r="V76" i="15"/>
  <c r="W76" i="15"/>
  <c r="T76" i="15"/>
  <c r="Y104" i="15"/>
  <c r="AA104" i="15"/>
  <c r="S104" i="15"/>
  <c r="X104" i="15"/>
  <c r="V104" i="15"/>
  <c r="R104" i="15"/>
  <c r="W104" i="15"/>
  <c r="T104" i="15"/>
  <c r="U104" i="15"/>
  <c r="AA115" i="15"/>
  <c r="Y115" i="15"/>
  <c r="V115" i="15"/>
  <c r="X115" i="15"/>
  <c r="T115" i="15"/>
  <c r="W115" i="15"/>
  <c r="R115" i="15"/>
  <c r="U115" i="15"/>
  <c r="S115" i="15"/>
  <c r="Z93" i="15"/>
  <c r="Z29" i="15"/>
  <c r="Z44" i="15"/>
  <c r="Z36" i="15"/>
  <c r="Z38" i="15"/>
  <c r="I6" i="14"/>
  <c r="I10" i="14"/>
  <c r="I14" i="14"/>
  <c r="I18" i="14"/>
  <c r="I22" i="14"/>
  <c r="I26" i="14"/>
  <c r="I30" i="14"/>
  <c r="I34" i="14"/>
  <c r="I38" i="14"/>
  <c r="I42" i="14"/>
  <c r="I46" i="14"/>
  <c r="I50" i="14"/>
  <c r="I54" i="14"/>
  <c r="I58" i="14"/>
  <c r="I62" i="14"/>
  <c r="I66" i="14"/>
  <c r="I70" i="14"/>
  <c r="I74" i="14"/>
  <c r="I78" i="14"/>
  <c r="I82" i="14"/>
  <c r="I86" i="14"/>
  <c r="I90" i="14"/>
  <c r="I94" i="14"/>
  <c r="I98" i="14"/>
  <c r="I102" i="14"/>
  <c r="I106" i="14"/>
  <c r="I110" i="14"/>
  <c r="I114" i="14"/>
  <c r="I118" i="14"/>
  <c r="I122" i="14"/>
  <c r="I126" i="14"/>
  <c r="I130" i="14"/>
  <c r="I134" i="14"/>
  <c r="I138" i="14"/>
  <c r="I142" i="14"/>
  <c r="I146" i="14"/>
  <c r="I150" i="14"/>
  <c r="I154" i="14"/>
  <c r="I158" i="14"/>
  <c r="I162" i="14"/>
  <c r="I166" i="14"/>
  <c r="I170" i="14"/>
  <c r="I174" i="14"/>
  <c r="I178" i="14"/>
  <c r="I182" i="14"/>
  <c r="I186" i="14"/>
  <c r="I190" i="14"/>
  <c r="I194" i="14"/>
  <c r="I198" i="14"/>
  <c r="I202" i="14"/>
  <c r="I8" i="14"/>
  <c r="I12" i="14"/>
  <c r="I20" i="14"/>
  <c r="I28" i="14"/>
  <c r="I36" i="14"/>
  <c r="I44" i="14"/>
  <c r="I52" i="14"/>
  <c r="I60" i="14"/>
  <c r="I68" i="14"/>
  <c r="I76" i="14"/>
  <c r="I84" i="14"/>
  <c r="I92" i="14"/>
  <c r="I100" i="14"/>
  <c r="I108" i="14"/>
  <c r="I120" i="14"/>
  <c r="I128" i="14"/>
  <c r="I136" i="14"/>
  <c r="I144" i="14"/>
  <c r="I152" i="14"/>
  <c r="I160" i="14"/>
  <c r="I168" i="14"/>
  <c r="I176" i="14"/>
  <c r="I180" i="14"/>
  <c r="I188" i="14"/>
  <c r="I196" i="14"/>
  <c r="I9" i="14"/>
  <c r="I13" i="14"/>
  <c r="I21" i="14"/>
  <c r="I33" i="14"/>
  <c r="I41" i="14"/>
  <c r="I49" i="14"/>
  <c r="I53" i="14"/>
  <c r="I61" i="14"/>
  <c r="I69" i="14"/>
  <c r="I81" i="14"/>
  <c r="I7" i="14"/>
  <c r="I11" i="14"/>
  <c r="I15" i="14"/>
  <c r="I19" i="14"/>
  <c r="I23" i="14"/>
  <c r="I27" i="14"/>
  <c r="I31" i="14"/>
  <c r="I35" i="14"/>
  <c r="I39" i="14"/>
  <c r="I43" i="14"/>
  <c r="I47" i="14"/>
  <c r="I51" i="14"/>
  <c r="I55" i="14"/>
  <c r="I59" i="14"/>
  <c r="I63" i="14"/>
  <c r="I67" i="14"/>
  <c r="I71" i="14"/>
  <c r="I75" i="14"/>
  <c r="I79" i="14"/>
  <c r="I83" i="14"/>
  <c r="I87" i="14"/>
  <c r="I91" i="14"/>
  <c r="I95" i="14"/>
  <c r="I99" i="14"/>
  <c r="I103" i="14"/>
  <c r="I107" i="14"/>
  <c r="I111" i="14"/>
  <c r="I115" i="14"/>
  <c r="I119" i="14"/>
  <c r="I123" i="14"/>
  <c r="I127" i="14"/>
  <c r="I131" i="14"/>
  <c r="I135" i="14"/>
  <c r="I139" i="14"/>
  <c r="I143" i="14"/>
  <c r="I147" i="14"/>
  <c r="I151" i="14"/>
  <c r="I155" i="14"/>
  <c r="I159" i="14"/>
  <c r="I163" i="14"/>
  <c r="I167" i="14"/>
  <c r="I171" i="14"/>
  <c r="I175" i="14"/>
  <c r="I179" i="14"/>
  <c r="I183" i="14"/>
  <c r="I187" i="14"/>
  <c r="I191" i="14"/>
  <c r="I195" i="14"/>
  <c r="I199" i="14"/>
  <c r="I3" i="14"/>
  <c r="I4" i="14"/>
  <c r="I16" i="14"/>
  <c r="I24" i="14"/>
  <c r="I32" i="14"/>
  <c r="I40" i="14"/>
  <c r="I48" i="14"/>
  <c r="I56" i="14"/>
  <c r="I64" i="14"/>
  <c r="I72" i="14"/>
  <c r="I80" i="14"/>
  <c r="I88" i="14"/>
  <c r="I96" i="14"/>
  <c r="I104" i="14"/>
  <c r="I112" i="14"/>
  <c r="I116" i="14"/>
  <c r="I124" i="14"/>
  <c r="I132" i="14"/>
  <c r="I140" i="14"/>
  <c r="I148" i="14"/>
  <c r="I156" i="14"/>
  <c r="I164" i="14"/>
  <c r="I172" i="14"/>
  <c r="I184" i="14"/>
  <c r="I192" i="14"/>
  <c r="I200" i="14"/>
  <c r="I5" i="14"/>
  <c r="I17" i="14"/>
  <c r="I25" i="14"/>
  <c r="I29" i="14"/>
  <c r="I37" i="14"/>
  <c r="I45" i="14"/>
  <c r="I57" i="14"/>
  <c r="I65" i="14"/>
  <c r="I73" i="14"/>
  <c r="I77" i="14"/>
  <c r="I89" i="14"/>
  <c r="I105" i="14"/>
  <c r="I121" i="14"/>
  <c r="I137" i="14"/>
  <c r="I153" i="14"/>
  <c r="I169" i="14"/>
  <c r="I185" i="14"/>
  <c r="I201" i="14"/>
  <c r="I145" i="14"/>
  <c r="I177" i="14"/>
  <c r="I85" i="14"/>
  <c r="I117" i="14"/>
  <c r="I149" i="14"/>
  <c r="I197" i="14"/>
  <c r="I93" i="14"/>
  <c r="I109" i="14"/>
  <c r="I125" i="14"/>
  <c r="I141" i="14"/>
  <c r="I157" i="14"/>
  <c r="I173" i="14"/>
  <c r="I189" i="14"/>
  <c r="I97" i="14"/>
  <c r="I113" i="14"/>
  <c r="I129" i="14"/>
  <c r="I161" i="14"/>
  <c r="I193" i="14"/>
  <c r="I101" i="14"/>
  <c r="I133" i="14"/>
  <c r="I165" i="14"/>
  <c r="I181" i="14"/>
  <c r="G4" i="14"/>
  <c r="G6" i="14"/>
  <c r="G8" i="14"/>
  <c r="G10" i="14"/>
  <c r="G12" i="14"/>
  <c r="G14" i="14"/>
  <c r="G16" i="14"/>
  <c r="G18" i="14"/>
  <c r="G20" i="14"/>
  <c r="G22" i="14"/>
  <c r="G24" i="14"/>
  <c r="G26" i="14"/>
  <c r="G28" i="14"/>
  <c r="G30" i="14"/>
  <c r="G32" i="14"/>
  <c r="G34" i="14"/>
  <c r="G36" i="14"/>
  <c r="G38" i="14"/>
  <c r="G40" i="14"/>
  <c r="G42" i="14"/>
  <c r="G44" i="14"/>
  <c r="G46" i="14"/>
  <c r="G48" i="14"/>
  <c r="G50" i="14"/>
  <c r="G52" i="14"/>
  <c r="G54" i="14"/>
  <c r="G56" i="14"/>
  <c r="G58" i="14"/>
  <c r="G60" i="14"/>
  <c r="G62" i="14"/>
  <c r="G64" i="14"/>
  <c r="G66" i="14"/>
  <c r="G68" i="14"/>
  <c r="G70" i="14"/>
  <c r="G72" i="14"/>
  <c r="G74" i="14"/>
  <c r="G76" i="14"/>
  <c r="G78" i="14"/>
  <c r="G80" i="14"/>
  <c r="G82" i="14"/>
  <c r="G84" i="14"/>
  <c r="G86" i="14"/>
  <c r="G88" i="14"/>
  <c r="G90" i="14"/>
  <c r="G92" i="14"/>
  <c r="G94" i="14"/>
  <c r="G96" i="14"/>
  <c r="G98" i="14"/>
  <c r="G100" i="14"/>
  <c r="G102" i="14"/>
  <c r="G104" i="14"/>
  <c r="G106" i="14"/>
  <c r="G108" i="14"/>
  <c r="G110" i="14"/>
  <c r="G112" i="14"/>
  <c r="G114" i="14"/>
  <c r="G116" i="14"/>
  <c r="G118" i="14"/>
  <c r="G120" i="14"/>
  <c r="G122" i="14"/>
  <c r="G124" i="14"/>
  <c r="G126" i="14"/>
  <c r="G128" i="14"/>
  <c r="G130" i="14"/>
  <c r="G132" i="14"/>
  <c r="G134" i="14"/>
  <c r="G136" i="14"/>
  <c r="G138" i="14"/>
  <c r="G140" i="14"/>
  <c r="G142" i="14"/>
  <c r="G144" i="14"/>
  <c r="G146" i="14"/>
  <c r="G148" i="14"/>
  <c r="G150" i="14"/>
  <c r="G152" i="14"/>
  <c r="G154" i="14"/>
  <c r="G156" i="14"/>
  <c r="G158" i="14"/>
  <c r="G160" i="14"/>
  <c r="G162" i="14"/>
  <c r="G164" i="14"/>
  <c r="G166" i="14"/>
  <c r="G168" i="14"/>
  <c r="G170" i="14"/>
  <c r="G172" i="14"/>
  <c r="G7" i="14"/>
  <c r="G15" i="14"/>
  <c r="G23" i="14"/>
  <c r="G31" i="14"/>
  <c r="G39" i="14"/>
  <c r="G47" i="14"/>
  <c r="G55" i="14"/>
  <c r="G63" i="14"/>
  <c r="G71" i="14"/>
  <c r="G79" i="14"/>
  <c r="G87" i="14"/>
  <c r="G95" i="14"/>
  <c r="G103" i="14"/>
  <c r="G111" i="14"/>
  <c r="G119" i="14"/>
  <c r="G127" i="14"/>
  <c r="G135" i="14"/>
  <c r="G143" i="14"/>
  <c r="G151" i="14"/>
  <c r="G159" i="14"/>
  <c r="G167" i="14"/>
  <c r="G5" i="14"/>
  <c r="G13" i="14"/>
  <c r="G21" i="14"/>
  <c r="G29" i="14"/>
  <c r="G37" i="14"/>
  <c r="G45" i="14"/>
  <c r="G53" i="14"/>
  <c r="G61" i="14"/>
  <c r="G69" i="14"/>
  <c r="G77" i="14"/>
  <c r="G85" i="14"/>
  <c r="G93" i="14"/>
  <c r="G101" i="14"/>
  <c r="G109" i="14"/>
  <c r="G117" i="14"/>
  <c r="G125" i="14"/>
  <c r="G133" i="14"/>
  <c r="G141" i="14"/>
  <c r="G149" i="14"/>
  <c r="G157" i="14"/>
  <c r="G165" i="14"/>
  <c r="G173" i="14"/>
  <c r="G175" i="14"/>
  <c r="G177" i="14"/>
  <c r="G179" i="14"/>
  <c r="G181" i="14"/>
  <c r="G183" i="14"/>
  <c r="G185" i="14"/>
  <c r="G187" i="14"/>
  <c r="G189" i="14"/>
  <c r="G191" i="14"/>
  <c r="G193" i="14"/>
  <c r="G195" i="14"/>
  <c r="G197" i="14"/>
  <c r="G199" i="14"/>
  <c r="G201" i="14"/>
  <c r="G11" i="14"/>
  <c r="G19" i="14"/>
  <c r="G27" i="14"/>
  <c r="G35" i="14"/>
  <c r="G43" i="14"/>
  <c r="G51" i="14"/>
  <c r="G59" i="14"/>
  <c r="G67" i="14"/>
  <c r="G75" i="14"/>
  <c r="G83" i="14"/>
  <c r="G91" i="14"/>
  <c r="G99" i="14"/>
  <c r="G107" i="14"/>
  <c r="G115" i="14"/>
  <c r="G123" i="14"/>
  <c r="G131" i="14"/>
  <c r="G139" i="14"/>
  <c r="G147" i="14"/>
  <c r="G155" i="14"/>
  <c r="G163" i="14"/>
  <c r="G171" i="14"/>
  <c r="G3" i="14"/>
  <c r="G9" i="14"/>
  <c r="G17" i="14"/>
  <c r="G25" i="14"/>
  <c r="G33" i="14"/>
  <c r="G41" i="14"/>
  <c r="G49" i="14"/>
  <c r="G57" i="14"/>
  <c r="G65" i="14"/>
  <c r="G73" i="14"/>
  <c r="G81" i="14"/>
  <c r="G89" i="14"/>
  <c r="G97" i="14"/>
  <c r="G105" i="14"/>
  <c r="G113" i="14"/>
  <c r="G121" i="14"/>
  <c r="G129" i="14"/>
  <c r="G137" i="14"/>
  <c r="G145" i="14"/>
  <c r="G153" i="14"/>
  <c r="G161" i="14"/>
  <c r="G169" i="14"/>
  <c r="G174" i="14"/>
  <c r="G176" i="14"/>
  <c r="G178" i="14"/>
  <c r="G180" i="14"/>
  <c r="G182" i="14"/>
  <c r="G184" i="14"/>
  <c r="G186" i="14"/>
  <c r="G188" i="14"/>
  <c r="G190" i="14"/>
  <c r="G192" i="14"/>
  <c r="G194" i="14"/>
  <c r="G196" i="14"/>
  <c r="G198" i="14"/>
  <c r="G200" i="14"/>
  <c r="G202" i="14"/>
  <c r="Y29" i="15" l="1"/>
  <c r="AA29" i="15"/>
  <c r="X29" i="15"/>
  <c r="T29" i="15"/>
  <c r="W29" i="15"/>
  <c r="S29" i="15"/>
  <c r="R29" i="15"/>
  <c r="U29" i="15"/>
  <c r="V29" i="15"/>
  <c r="Y38" i="15"/>
  <c r="AA38" i="15"/>
  <c r="S38" i="15"/>
  <c r="R38" i="15"/>
  <c r="V38" i="15"/>
  <c r="U38" i="15"/>
  <c r="W38" i="15"/>
  <c r="T38" i="15"/>
  <c r="X38" i="15"/>
  <c r="Y93" i="15"/>
  <c r="AA93" i="15"/>
  <c r="V93" i="15"/>
  <c r="X93" i="15"/>
  <c r="S93" i="15"/>
  <c r="U93" i="15"/>
  <c r="T93" i="15"/>
  <c r="R93" i="15"/>
  <c r="W93" i="15"/>
  <c r="Y36" i="15"/>
  <c r="AA36" i="15"/>
  <c r="S36" i="15"/>
  <c r="V36" i="15"/>
  <c r="U36" i="15"/>
  <c r="T36" i="15"/>
  <c r="X36" i="15"/>
  <c r="R36" i="15"/>
  <c r="W36" i="15"/>
  <c r="AA44" i="15"/>
  <c r="Y44" i="15"/>
  <c r="S44" i="15"/>
  <c r="V44" i="15"/>
  <c r="U44" i="15"/>
  <c r="X44" i="15"/>
  <c r="T44" i="15"/>
  <c r="R44" i="15"/>
  <c r="W44" i="15"/>
  <c r="Z22" i="15" l="1"/>
  <c r="Z59" i="15"/>
  <c r="D199" i="14"/>
  <c r="D183" i="14"/>
  <c r="D167" i="14"/>
  <c r="D151" i="14"/>
  <c r="D135" i="14"/>
  <c r="D119" i="14"/>
  <c r="D103" i="14"/>
  <c r="D87" i="14"/>
  <c r="D71" i="14"/>
  <c r="D55" i="14"/>
  <c r="D39" i="14"/>
  <c r="D23" i="14"/>
  <c r="D6" i="14"/>
  <c r="D190" i="14"/>
  <c r="D174" i="14"/>
  <c r="D158" i="14"/>
  <c r="D142" i="14"/>
  <c r="D126" i="14"/>
  <c r="D110" i="14"/>
  <c r="D94" i="14"/>
  <c r="D78" i="14"/>
  <c r="D62" i="14"/>
  <c r="D173" i="14"/>
  <c r="D141" i="14"/>
  <c r="D109" i="14"/>
  <c r="D77" i="14"/>
  <c r="D50" i="14"/>
  <c r="D29" i="14"/>
  <c r="D7" i="14"/>
  <c r="D172" i="14"/>
  <c r="D140" i="14"/>
  <c r="D108" i="14"/>
  <c r="D76" i="14"/>
  <c r="D49" i="14"/>
  <c r="D28" i="14"/>
  <c r="D5" i="14"/>
  <c r="D177" i="14"/>
  <c r="D145" i="14"/>
  <c r="D113" i="14"/>
  <c r="D81" i="14"/>
  <c r="D53" i="14"/>
  <c r="D32" i="14"/>
  <c r="D9" i="14"/>
  <c r="D112" i="14"/>
  <c r="D8" i="14"/>
  <c r="D104" i="14"/>
  <c r="D192" i="14"/>
  <c r="D64" i="14"/>
  <c r="D152" i="14"/>
  <c r="D36" i="14"/>
  <c r="D195" i="14"/>
  <c r="D179" i="14"/>
  <c r="D163" i="14"/>
  <c r="D147" i="14"/>
  <c r="D131" i="14"/>
  <c r="D115" i="14"/>
  <c r="D99" i="14"/>
  <c r="D83" i="14"/>
  <c r="D67" i="14"/>
  <c r="D51" i="14"/>
  <c r="D35" i="14"/>
  <c r="D18" i="14"/>
  <c r="D202" i="14"/>
  <c r="D186" i="14"/>
  <c r="D170" i="14"/>
  <c r="D154" i="14"/>
  <c r="D138" i="14"/>
  <c r="D122" i="14"/>
  <c r="D106" i="14"/>
  <c r="D90" i="14"/>
  <c r="D74" i="14"/>
  <c r="D197" i="14"/>
  <c r="D165" i="14"/>
  <c r="D133" i="14"/>
  <c r="D101" i="14"/>
  <c r="D69" i="14"/>
  <c r="D45" i="14"/>
  <c r="D24" i="14"/>
  <c r="D196" i="14"/>
  <c r="D164" i="14"/>
  <c r="D132" i="14"/>
  <c r="D100" i="14"/>
  <c r="D68" i="14"/>
  <c r="D44" i="14"/>
  <c r="D22" i="14"/>
  <c r="D191" i="14"/>
  <c r="D159" i="14"/>
  <c r="D127" i="14"/>
  <c r="D95" i="14"/>
  <c r="D63" i="14"/>
  <c r="D31" i="14"/>
  <c r="D198" i="14"/>
  <c r="D166" i="14"/>
  <c r="D134" i="14"/>
  <c r="D102" i="14"/>
  <c r="D70" i="14"/>
  <c r="D157" i="14"/>
  <c r="D93" i="14"/>
  <c r="D40" i="14"/>
  <c r="D188" i="14"/>
  <c r="D124" i="14"/>
  <c r="D60" i="14"/>
  <c r="D16" i="14"/>
  <c r="D185" i="14"/>
  <c r="D137" i="14"/>
  <c r="D97" i="14"/>
  <c r="D58" i="14"/>
  <c r="D26" i="14"/>
  <c r="D176" i="14"/>
  <c r="D30" i="14"/>
  <c r="D72" i="14"/>
  <c r="D128" i="14"/>
  <c r="D184" i="14"/>
  <c r="D13" i="14"/>
  <c r="D187" i="14"/>
  <c r="D155" i="14"/>
  <c r="D123" i="14"/>
  <c r="D91" i="14"/>
  <c r="D59" i="14"/>
  <c r="D27" i="14"/>
  <c r="D194" i="14"/>
  <c r="D162" i="14"/>
  <c r="D130" i="14"/>
  <c r="D98" i="14"/>
  <c r="D66" i="14"/>
  <c r="D149" i="14"/>
  <c r="D85" i="14"/>
  <c r="D34" i="14"/>
  <c r="D180" i="14"/>
  <c r="D116" i="14"/>
  <c r="D54" i="14"/>
  <c r="D11" i="14"/>
  <c r="D169" i="14"/>
  <c r="D129" i="14"/>
  <c r="D89" i="14"/>
  <c r="D48" i="14"/>
  <c r="D20" i="14"/>
  <c r="D144" i="14"/>
  <c r="D200" i="14"/>
  <c r="D46" i="14"/>
  <c r="D96" i="14"/>
  <c r="D120" i="14"/>
  <c r="D21" i="14"/>
  <c r="D175" i="14"/>
  <c r="D143" i="14"/>
  <c r="D111" i="14"/>
  <c r="D79" i="14"/>
  <c r="D47" i="14"/>
  <c r="D14" i="14"/>
  <c r="D182" i="14"/>
  <c r="D150" i="14"/>
  <c r="D118" i="14"/>
  <c r="D86" i="14"/>
  <c r="D189" i="14"/>
  <c r="D125" i="14"/>
  <c r="D61" i="14"/>
  <c r="D17" i="14"/>
  <c r="D156" i="14"/>
  <c r="D92" i="14"/>
  <c r="D38" i="14"/>
  <c r="D201" i="14"/>
  <c r="D161" i="14"/>
  <c r="D121" i="14"/>
  <c r="D73" i="14"/>
  <c r="D42" i="14"/>
  <c r="D15" i="14"/>
  <c r="D80" i="14"/>
  <c r="D168" i="14"/>
  <c r="D25" i="14"/>
  <c r="D41" i="14"/>
  <c r="D88" i="14"/>
  <c r="D3" i="14"/>
  <c r="D171" i="14"/>
  <c r="D139" i="14"/>
  <c r="D107" i="14"/>
  <c r="D75" i="14"/>
  <c r="D43" i="14"/>
  <c r="D10" i="14"/>
  <c r="D178" i="14"/>
  <c r="D146" i="14"/>
  <c r="D114" i="14"/>
  <c r="D82" i="14"/>
  <c r="D181" i="14"/>
  <c r="D117" i="14"/>
  <c r="D56" i="14"/>
  <c r="D12" i="14"/>
  <c r="D148" i="14"/>
  <c r="D84" i="14"/>
  <c r="D33" i="14"/>
  <c r="D193" i="14"/>
  <c r="D153" i="14"/>
  <c r="D105" i="14"/>
  <c r="D65" i="14"/>
  <c r="D37" i="14"/>
  <c r="D4" i="14"/>
  <c r="D52" i="14"/>
  <c r="D136" i="14"/>
  <c r="D160" i="14"/>
  <c r="D19" i="14"/>
  <c r="D57" i="14"/>
  <c r="Y59" i="15" l="1"/>
  <c r="AA59" i="15"/>
  <c r="X59" i="15"/>
  <c r="S59" i="15"/>
  <c r="U59" i="15"/>
  <c r="T59" i="15"/>
  <c r="R59" i="15"/>
  <c r="W59" i="15"/>
  <c r="V59" i="15"/>
  <c r="Y22" i="15"/>
  <c r="AA22" i="15"/>
  <c r="S22" i="15"/>
  <c r="R22" i="15"/>
  <c r="V22" i="15"/>
  <c r="W22" i="15"/>
  <c r="X22" i="15"/>
  <c r="U22" i="15"/>
  <c r="T22" i="15"/>
  <c r="Z65" i="15"/>
  <c r="Z61" i="15"/>
  <c r="Z60" i="15"/>
  <c r="Z68" i="15"/>
  <c r="Z71" i="15"/>
  <c r="Z70" i="15"/>
  <c r="Z66" i="15"/>
  <c r="Z46" i="15"/>
  <c r="E3" i="13"/>
  <c r="E2" i="13"/>
  <c r="Y66" i="15" l="1"/>
  <c r="AA66" i="15"/>
  <c r="R66" i="15"/>
  <c r="U66" i="15"/>
  <c r="W66" i="15"/>
  <c r="X66" i="15"/>
  <c r="S66" i="15"/>
  <c r="V66" i="15"/>
  <c r="T66" i="15"/>
  <c r="Y60" i="15"/>
  <c r="AA60" i="15"/>
  <c r="V60" i="15"/>
  <c r="U60" i="15"/>
  <c r="W60" i="15"/>
  <c r="X60" i="15"/>
  <c r="S60" i="15"/>
  <c r="R60" i="15"/>
  <c r="T60" i="15"/>
  <c r="Y70" i="15"/>
  <c r="AA70" i="15"/>
  <c r="V70" i="15"/>
  <c r="X70" i="15"/>
  <c r="S70" i="15"/>
  <c r="R70" i="15"/>
  <c r="W70" i="15"/>
  <c r="U70" i="15"/>
  <c r="T70" i="15"/>
  <c r="AA61" i="15"/>
  <c r="Y61" i="15"/>
  <c r="U61" i="15"/>
  <c r="X61" i="15"/>
  <c r="S61" i="15"/>
  <c r="T61" i="15"/>
  <c r="V61" i="15"/>
  <c r="W61" i="15"/>
  <c r="R61" i="15"/>
  <c r="AA46" i="15"/>
  <c r="Y46" i="15"/>
  <c r="S46" i="15"/>
  <c r="R46" i="15"/>
  <c r="V46" i="15"/>
  <c r="U46" i="15"/>
  <c r="X46" i="15"/>
  <c r="W46" i="15"/>
  <c r="T46" i="15"/>
  <c r="Y68" i="15"/>
  <c r="AA68" i="15"/>
  <c r="V68" i="15"/>
  <c r="W68" i="15"/>
  <c r="X68" i="15"/>
  <c r="S68" i="15"/>
  <c r="R68" i="15"/>
  <c r="T68" i="15"/>
  <c r="U68" i="15"/>
  <c r="Y71" i="15"/>
  <c r="AA71" i="15"/>
  <c r="S71" i="15"/>
  <c r="V71" i="15"/>
  <c r="W71" i="15"/>
  <c r="U71" i="15"/>
  <c r="X71" i="15"/>
  <c r="R71" i="15"/>
  <c r="T71" i="15"/>
  <c r="Y65" i="15"/>
  <c r="AA65" i="15"/>
  <c r="X65" i="15"/>
  <c r="S65" i="15"/>
  <c r="T65" i="15"/>
  <c r="U65" i="15"/>
  <c r="W65" i="15"/>
  <c r="V65" i="15"/>
  <c r="R65" i="15"/>
  <c r="E3" i="7"/>
  <c r="E3" i="5"/>
  <c r="E2" i="7"/>
  <c r="E2" i="5"/>
  <c r="E3" i="3"/>
  <c r="E2" i="3"/>
  <c r="E3" i="4"/>
  <c r="E2" i="4"/>
  <c r="C201" i="14" l="1"/>
  <c r="C197" i="14"/>
  <c r="C193" i="14"/>
  <c r="C189" i="14"/>
  <c r="C185" i="14"/>
  <c r="C181" i="14"/>
  <c r="C177" i="14"/>
  <c r="C173" i="14"/>
  <c r="C169" i="14"/>
  <c r="C165" i="14"/>
  <c r="C161" i="14"/>
  <c r="C157" i="14"/>
  <c r="C153" i="14"/>
  <c r="C149" i="14"/>
  <c r="C145" i="14"/>
  <c r="C141" i="14"/>
  <c r="C137" i="14"/>
  <c r="C133" i="14"/>
  <c r="C129" i="14"/>
  <c r="C125" i="14"/>
  <c r="C121" i="14"/>
  <c r="C117" i="14"/>
  <c r="C113" i="14"/>
  <c r="C109" i="14"/>
  <c r="C105" i="14"/>
  <c r="C101" i="14"/>
  <c r="C97" i="14"/>
  <c r="C93" i="14"/>
  <c r="C89" i="14"/>
  <c r="C85" i="14"/>
  <c r="C81" i="14"/>
  <c r="C77" i="14"/>
  <c r="C73" i="14"/>
  <c r="C69" i="14"/>
  <c r="C65" i="14"/>
  <c r="C61" i="14"/>
  <c r="C57" i="14"/>
  <c r="C53" i="14"/>
  <c r="C49" i="14"/>
  <c r="C45" i="14"/>
  <c r="C41" i="14"/>
  <c r="C37" i="14"/>
  <c r="C33" i="14"/>
  <c r="C29" i="14"/>
  <c r="C25" i="14"/>
  <c r="C21" i="14"/>
  <c r="C17" i="14"/>
  <c r="C13" i="14"/>
  <c r="C9" i="14"/>
  <c r="C5" i="14"/>
  <c r="C200" i="14"/>
  <c r="C196" i="14"/>
  <c r="C192" i="14"/>
  <c r="C188" i="14"/>
  <c r="C184" i="14"/>
  <c r="C180" i="14"/>
  <c r="C176" i="14"/>
  <c r="C172" i="14"/>
  <c r="C168" i="14"/>
  <c r="C164" i="14"/>
  <c r="C160" i="14"/>
  <c r="C156" i="14"/>
  <c r="C152" i="14"/>
  <c r="C148" i="14"/>
  <c r="C144" i="14"/>
  <c r="C140" i="14"/>
  <c r="C136" i="14"/>
  <c r="C132" i="14"/>
  <c r="C128" i="14"/>
  <c r="C124" i="14"/>
  <c r="C120" i="14"/>
  <c r="C116" i="14"/>
  <c r="C112" i="14"/>
  <c r="C108" i="14"/>
  <c r="C104" i="14"/>
  <c r="C100" i="14"/>
  <c r="C96" i="14"/>
  <c r="C92" i="14"/>
  <c r="C88" i="14"/>
  <c r="C84" i="14"/>
  <c r="C80" i="14"/>
  <c r="C76" i="14"/>
  <c r="C72" i="14"/>
  <c r="C68" i="14"/>
  <c r="C64" i="14"/>
  <c r="C198" i="14"/>
  <c r="C190" i="14"/>
  <c r="C182" i="14"/>
  <c r="C174" i="14"/>
  <c r="C166" i="14"/>
  <c r="C158" i="14"/>
  <c r="C150" i="14"/>
  <c r="C142" i="14"/>
  <c r="C134" i="14"/>
  <c r="C126" i="14"/>
  <c r="C118" i="14"/>
  <c r="C110" i="14"/>
  <c r="C102" i="14"/>
  <c r="C94" i="14"/>
  <c r="C86" i="14"/>
  <c r="C78" i="14"/>
  <c r="C70" i="14"/>
  <c r="C62" i="14"/>
  <c r="C56" i="14"/>
  <c r="C51" i="14"/>
  <c r="C46" i="14"/>
  <c r="C40" i="14"/>
  <c r="C35" i="14"/>
  <c r="C30" i="14"/>
  <c r="C24" i="14"/>
  <c r="C19" i="14"/>
  <c r="C14" i="14"/>
  <c r="C8" i="14"/>
  <c r="C3" i="14"/>
  <c r="C195" i="14"/>
  <c r="C187" i="14"/>
  <c r="C179" i="14"/>
  <c r="C171" i="14"/>
  <c r="C163" i="14"/>
  <c r="C155" i="14"/>
  <c r="C147" i="14"/>
  <c r="C139" i="14"/>
  <c r="C131" i="14"/>
  <c r="C123" i="14"/>
  <c r="C115" i="14"/>
  <c r="C107" i="14"/>
  <c r="C99" i="14"/>
  <c r="C91" i="14"/>
  <c r="C83" i="14"/>
  <c r="C75" i="14"/>
  <c r="C67" i="14"/>
  <c r="C60" i="14"/>
  <c r="C55" i="14"/>
  <c r="C50" i="14"/>
  <c r="C44" i="14"/>
  <c r="C39" i="14"/>
  <c r="C34" i="14"/>
  <c r="C28" i="14"/>
  <c r="C23" i="14"/>
  <c r="C18" i="14"/>
  <c r="C12" i="14"/>
  <c r="C7" i="14"/>
  <c r="C202" i="14"/>
  <c r="C194" i="14"/>
  <c r="C186" i="14"/>
  <c r="C178" i="14"/>
  <c r="C170" i="14"/>
  <c r="C162" i="14"/>
  <c r="C154" i="14"/>
  <c r="C146" i="14"/>
  <c r="C138" i="14"/>
  <c r="C130" i="14"/>
  <c r="C122" i="14"/>
  <c r="C114" i="14"/>
  <c r="C106" i="14"/>
  <c r="C98" i="14"/>
  <c r="C90" i="14"/>
  <c r="C82" i="14"/>
  <c r="C74" i="14"/>
  <c r="C66" i="14"/>
  <c r="C59" i="14"/>
  <c r="C54" i="14"/>
  <c r="C48" i="14"/>
  <c r="C43" i="14"/>
  <c r="C38" i="14"/>
  <c r="C32" i="14"/>
  <c r="C27" i="14"/>
  <c r="C22" i="14"/>
  <c r="C16" i="14"/>
  <c r="C11" i="14"/>
  <c r="C191" i="14"/>
  <c r="C159" i="14"/>
  <c r="C127" i="14"/>
  <c r="C95" i="14"/>
  <c r="C63" i="14"/>
  <c r="C42" i="14"/>
  <c r="C20" i="14"/>
  <c r="C4" i="14"/>
  <c r="C183" i="14"/>
  <c r="C151" i="14"/>
  <c r="C119" i="14"/>
  <c r="C87" i="14"/>
  <c r="C58" i="14"/>
  <c r="C36" i="14"/>
  <c r="C15" i="14"/>
  <c r="C175" i="14"/>
  <c r="C143" i="14"/>
  <c r="C111" i="14"/>
  <c r="C79" i="14"/>
  <c r="C52" i="14"/>
  <c r="C31" i="14"/>
  <c r="C10" i="14"/>
  <c r="C199" i="14"/>
  <c r="C167" i="14"/>
  <c r="C135" i="14"/>
  <c r="C103" i="14"/>
  <c r="C71" i="14"/>
  <c r="C47" i="14"/>
  <c r="C26" i="14"/>
  <c r="C6" i="14"/>
  <c r="Z52" i="15" l="1"/>
  <c r="Z42" i="15"/>
  <c r="Z58" i="15"/>
  <c r="Z112" i="15"/>
  <c r="Z12" i="15"/>
  <c r="C4" i="1"/>
  <c r="C4" i="15" s="1"/>
  <c r="Z4" i="15" s="1"/>
  <c r="Z86" i="15"/>
  <c r="Y4" i="15" l="1"/>
  <c r="AA4" i="15"/>
  <c r="S4" i="15"/>
  <c r="V4" i="15"/>
  <c r="W4" i="15"/>
  <c r="U4" i="15"/>
  <c r="T4" i="15"/>
  <c r="X4" i="15"/>
  <c r="AA42" i="15"/>
  <c r="Y42" i="15"/>
  <c r="S42" i="15"/>
  <c r="R42" i="15"/>
  <c r="V42" i="15"/>
  <c r="U42" i="15"/>
  <c r="X42" i="15"/>
  <c r="W42" i="15"/>
  <c r="T42" i="15"/>
  <c r="AA112" i="15"/>
  <c r="Y112" i="15"/>
  <c r="W112" i="15"/>
  <c r="S112" i="15"/>
  <c r="R112" i="15"/>
  <c r="X112" i="15"/>
  <c r="U112" i="15"/>
  <c r="T112" i="15"/>
  <c r="V112" i="15"/>
  <c r="Y86" i="15"/>
  <c r="AA86" i="15"/>
  <c r="T86" i="15"/>
  <c r="W86" i="15"/>
  <c r="R86" i="15"/>
  <c r="U86" i="15"/>
  <c r="S86" i="15"/>
  <c r="X86" i="15"/>
  <c r="V86" i="15"/>
  <c r="AA58" i="15"/>
  <c r="Y58" i="15"/>
  <c r="R58" i="15"/>
  <c r="X58" i="15"/>
  <c r="V58" i="15"/>
  <c r="U58" i="15"/>
  <c r="T58" i="15"/>
  <c r="W58" i="15"/>
  <c r="S58" i="15"/>
  <c r="AA12" i="15"/>
  <c r="Y12" i="15"/>
  <c r="X12" i="15"/>
  <c r="S12" i="15"/>
  <c r="V12" i="15"/>
  <c r="U12" i="15"/>
  <c r="T12" i="15"/>
  <c r="R12" i="15"/>
  <c r="W12" i="15"/>
  <c r="Y52" i="15"/>
  <c r="AA52" i="15"/>
  <c r="S52" i="15"/>
  <c r="V52" i="15"/>
  <c r="U52" i="15"/>
  <c r="T52" i="15"/>
  <c r="X52" i="15"/>
  <c r="R52" i="15"/>
  <c r="W52" i="15"/>
  <c r="R4" i="15"/>
  <c r="Z5" i="15"/>
  <c r="Z51" i="15"/>
  <c r="Z50" i="15"/>
  <c r="Z26" i="15"/>
  <c r="Z49" i="15"/>
  <c r="Z43" i="15"/>
  <c r="Z41" i="15"/>
  <c r="Z23" i="15"/>
  <c r="Z94" i="15"/>
  <c r="Z102" i="15"/>
  <c r="Z34" i="15"/>
  <c r="Z32" i="15"/>
  <c r="Z30" i="15"/>
  <c r="Z39" i="15"/>
  <c r="Z40" i="15"/>
  <c r="Z72" i="15"/>
  <c r="Z95" i="15"/>
  <c r="Z27" i="15"/>
  <c r="Z35" i="15"/>
  <c r="Z20" i="15"/>
  <c r="Z33" i="15"/>
  <c r="Z15" i="15"/>
  <c r="Z31" i="15"/>
  <c r="Z47" i="15"/>
  <c r="Z17" i="15"/>
  <c r="Z45" i="15"/>
  <c r="Z53" i="15"/>
  <c r="Z7" i="15"/>
  <c r="Z9" i="15"/>
  <c r="Z16" i="15"/>
  <c r="Z18" i="15"/>
  <c r="Z28" i="15"/>
  <c r="Z24" i="15"/>
  <c r="Z6" i="15"/>
  <c r="Z19" i="15"/>
  <c r="Z8" i="15"/>
  <c r="Z10" i="15"/>
  <c r="Z14" i="15"/>
  <c r="Z11" i="15"/>
  <c r="Z13" i="15"/>
  <c r="Z21" i="15"/>
  <c r="Z25" i="15"/>
  <c r="Y25" i="15" l="1"/>
  <c r="AA25" i="15"/>
  <c r="X25" i="15"/>
  <c r="T25" i="15"/>
  <c r="W25" i="15"/>
  <c r="S25" i="15"/>
  <c r="R25" i="15"/>
  <c r="U25" i="15"/>
  <c r="V25" i="15"/>
  <c r="AA16" i="15"/>
  <c r="Y16" i="15"/>
  <c r="S16" i="15"/>
  <c r="V16" i="15"/>
  <c r="U16" i="15"/>
  <c r="X16" i="15"/>
  <c r="T16" i="15"/>
  <c r="R16" i="15"/>
  <c r="W16" i="15"/>
  <c r="AA15" i="15"/>
  <c r="Y15" i="15"/>
  <c r="W15" i="15"/>
  <c r="X15" i="15"/>
  <c r="T15" i="15"/>
  <c r="S15" i="15"/>
  <c r="R15" i="15"/>
  <c r="V15" i="15"/>
  <c r="U15" i="15"/>
  <c r="Y102" i="15"/>
  <c r="AA102" i="15"/>
  <c r="T102" i="15"/>
  <c r="U102" i="15"/>
  <c r="V102" i="15"/>
  <c r="W102" i="15"/>
  <c r="S102" i="15"/>
  <c r="R102" i="15"/>
  <c r="X102" i="15"/>
  <c r="AA51" i="15"/>
  <c r="Y51" i="15"/>
  <c r="W51" i="15"/>
  <c r="R51" i="15"/>
  <c r="T51" i="15"/>
  <c r="X51" i="15"/>
  <c r="S51" i="15"/>
  <c r="V51" i="15"/>
  <c r="U51" i="15"/>
  <c r="AA10" i="15"/>
  <c r="Y10" i="15"/>
  <c r="S10" i="15"/>
  <c r="R10" i="15"/>
  <c r="V10" i="15"/>
  <c r="X10" i="15"/>
  <c r="W10" i="15"/>
  <c r="T10" i="15"/>
  <c r="U10" i="15"/>
  <c r="Y9" i="15"/>
  <c r="AA9" i="15"/>
  <c r="X9" i="15"/>
  <c r="T9" i="15"/>
  <c r="W9" i="15"/>
  <c r="S9" i="15"/>
  <c r="R9" i="15"/>
  <c r="U9" i="15"/>
  <c r="V9" i="15"/>
  <c r="Y33" i="15"/>
  <c r="AA33" i="15"/>
  <c r="X33" i="15"/>
  <c r="T33" i="15"/>
  <c r="W33" i="15"/>
  <c r="V33" i="15"/>
  <c r="S33" i="15"/>
  <c r="R33" i="15"/>
  <c r="U33" i="15"/>
  <c r="AA30" i="15"/>
  <c r="Y30" i="15"/>
  <c r="S30" i="15"/>
  <c r="R30" i="15"/>
  <c r="V30" i="15"/>
  <c r="T30" i="15"/>
  <c r="W30" i="15"/>
  <c r="U30" i="15"/>
  <c r="X30" i="15"/>
  <c r="Y5" i="15"/>
  <c r="AA5" i="15"/>
  <c r="T5" i="15"/>
  <c r="W5" i="15"/>
  <c r="S5" i="15"/>
  <c r="R5" i="15"/>
  <c r="V5" i="15"/>
  <c r="X5" i="15"/>
  <c r="U5" i="15"/>
  <c r="Y14" i="15"/>
  <c r="AA14" i="15"/>
  <c r="T14" i="15"/>
  <c r="S14" i="15"/>
  <c r="R14" i="15"/>
  <c r="V14" i="15"/>
  <c r="W14" i="15"/>
  <c r="U14" i="15"/>
  <c r="X14" i="15"/>
  <c r="AA45" i="15"/>
  <c r="Y45" i="15"/>
  <c r="X45" i="15"/>
  <c r="T45" i="15"/>
  <c r="W45" i="15"/>
  <c r="V45" i="15"/>
  <c r="S45" i="15"/>
  <c r="U45" i="15"/>
  <c r="R45" i="15"/>
  <c r="Y39" i="15"/>
  <c r="AA39" i="15"/>
  <c r="W39" i="15"/>
  <c r="R39" i="15"/>
  <c r="T39" i="15"/>
  <c r="X39" i="15"/>
  <c r="S39" i="15"/>
  <c r="U39" i="15"/>
  <c r="V39" i="15"/>
  <c r="Y43" i="15"/>
  <c r="AA43" i="15"/>
  <c r="W43" i="15"/>
  <c r="R43" i="15"/>
  <c r="X43" i="15"/>
  <c r="T43" i="15"/>
  <c r="S43" i="15"/>
  <c r="V43" i="15"/>
  <c r="U43" i="15"/>
  <c r="Y21" i="15"/>
  <c r="AA21" i="15"/>
  <c r="X21" i="15"/>
  <c r="T21" i="15"/>
  <c r="W21" i="15"/>
  <c r="S21" i="15"/>
  <c r="R21" i="15"/>
  <c r="V21" i="15"/>
  <c r="U21" i="15"/>
  <c r="Y24" i="15"/>
  <c r="AA24" i="15"/>
  <c r="S24" i="15"/>
  <c r="V24" i="15"/>
  <c r="U24" i="15"/>
  <c r="X24" i="15"/>
  <c r="T24" i="15"/>
  <c r="R24" i="15"/>
  <c r="W24" i="15"/>
  <c r="Y17" i="15"/>
  <c r="AA17" i="15"/>
  <c r="X17" i="15"/>
  <c r="T17" i="15"/>
  <c r="W17" i="15"/>
  <c r="S17" i="15"/>
  <c r="R17" i="15"/>
  <c r="U17" i="15"/>
  <c r="V17" i="15"/>
  <c r="AA95" i="15"/>
  <c r="Y95" i="15"/>
  <c r="U95" i="15"/>
  <c r="R95" i="15"/>
  <c r="X95" i="15"/>
  <c r="S95" i="15"/>
  <c r="T95" i="15"/>
  <c r="V95" i="15"/>
  <c r="W95" i="15"/>
  <c r="AA94" i="15"/>
  <c r="Y94" i="15"/>
  <c r="V94" i="15"/>
  <c r="W94" i="15"/>
  <c r="U94" i="15"/>
  <c r="X94" i="15"/>
  <c r="S94" i="15"/>
  <c r="T94" i="15"/>
  <c r="R94" i="15"/>
  <c r="Y49" i="15"/>
  <c r="AA49" i="15"/>
  <c r="T49" i="15"/>
  <c r="X49" i="15"/>
  <c r="W49" i="15"/>
  <c r="V49" i="15"/>
  <c r="S49" i="15"/>
  <c r="R49" i="15"/>
  <c r="U49" i="15"/>
  <c r="AA13" i="15"/>
  <c r="Y13" i="15"/>
  <c r="T13" i="15"/>
  <c r="W13" i="15"/>
  <c r="S13" i="15"/>
  <c r="X13" i="15"/>
  <c r="R13" i="15"/>
  <c r="U13" i="15"/>
  <c r="V13" i="15"/>
  <c r="Y8" i="15"/>
  <c r="AA8" i="15"/>
  <c r="S8" i="15"/>
  <c r="V8" i="15"/>
  <c r="U8" i="15"/>
  <c r="X8" i="15"/>
  <c r="R8" i="15"/>
  <c r="T8" i="15"/>
  <c r="W8" i="15"/>
  <c r="AA28" i="15"/>
  <c r="Y28" i="15"/>
  <c r="S28" i="15"/>
  <c r="V28" i="15"/>
  <c r="U28" i="15"/>
  <c r="X28" i="15"/>
  <c r="T28" i="15"/>
  <c r="R28" i="15"/>
  <c r="W28" i="15"/>
  <c r="Y7" i="15"/>
  <c r="AA7" i="15"/>
  <c r="X7" i="15"/>
  <c r="T7" i="15"/>
  <c r="W7" i="15"/>
  <c r="S7" i="15"/>
  <c r="R7" i="15"/>
  <c r="U7" i="15"/>
  <c r="V7" i="15"/>
  <c r="AA47" i="15"/>
  <c r="Y47" i="15"/>
  <c r="W47" i="15"/>
  <c r="R47" i="15"/>
  <c r="T47" i="15"/>
  <c r="X47" i="15"/>
  <c r="S47" i="15"/>
  <c r="V47" i="15"/>
  <c r="U47" i="15"/>
  <c r="Y20" i="15"/>
  <c r="AA20" i="15"/>
  <c r="S20" i="15"/>
  <c r="V20" i="15"/>
  <c r="U20" i="15"/>
  <c r="X20" i="15"/>
  <c r="T20" i="15"/>
  <c r="R20" i="15"/>
  <c r="W20" i="15"/>
  <c r="Y72" i="15"/>
  <c r="AA72" i="15"/>
  <c r="S72" i="15"/>
  <c r="R72" i="15"/>
  <c r="X72" i="15"/>
  <c r="W72" i="15"/>
  <c r="U72" i="15"/>
  <c r="V72" i="15"/>
  <c r="T72" i="15"/>
  <c r="AA32" i="15"/>
  <c r="Y32" i="15"/>
  <c r="S32" i="15"/>
  <c r="V32" i="15"/>
  <c r="U32" i="15"/>
  <c r="X32" i="15"/>
  <c r="T32" i="15"/>
  <c r="R32" i="15"/>
  <c r="W32" i="15"/>
  <c r="Y23" i="15"/>
  <c r="AA23" i="15"/>
  <c r="W23" i="15"/>
  <c r="X23" i="15"/>
  <c r="T23" i="15"/>
  <c r="S23" i="15"/>
  <c r="R23" i="15"/>
  <c r="V23" i="15"/>
  <c r="U23" i="15"/>
  <c r="Y26" i="15"/>
  <c r="AA26" i="15"/>
  <c r="S26" i="15"/>
  <c r="R26" i="15"/>
  <c r="V26" i="15"/>
  <c r="X26" i="15"/>
  <c r="U26" i="15"/>
  <c r="T26" i="15"/>
  <c r="W26" i="15"/>
  <c r="Y6" i="15"/>
  <c r="AA6" i="15"/>
  <c r="T6" i="15"/>
  <c r="S6" i="15"/>
  <c r="R6" i="15"/>
  <c r="X6" i="15"/>
  <c r="V6" i="15"/>
  <c r="W6" i="15"/>
  <c r="U6" i="15"/>
  <c r="Y27" i="15"/>
  <c r="AA27" i="15"/>
  <c r="W27" i="15"/>
  <c r="X27" i="15"/>
  <c r="T27" i="15"/>
  <c r="S27" i="15"/>
  <c r="R27" i="15"/>
  <c r="V27" i="15"/>
  <c r="U27" i="15"/>
  <c r="Y11" i="15"/>
  <c r="AA11" i="15"/>
  <c r="X11" i="15"/>
  <c r="W11" i="15"/>
  <c r="T11" i="15"/>
  <c r="S11" i="15"/>
  <c r="R11" i="15"/>
  <c r="V11" i="15"/>
  <c r="U11" i="15"/>
  <c r="AA19" i="15"/>
  <c r="Y19" i="15"/>
  <c r="W19" i="15"/>
  <c r="X19" i="15"/>
  <c r="T19" i="15"/>
  <c r="S19" i="15"/>
  <c r="R19" i="15"/>
  <c r="U19" i="15"/>
  <c r="V19" i="15"/>
  <c r="Y18" i="15"/>
  <c r="AA18" i="15"/>
  <c r="S18" i="15"/>
  <c r="R18" i="15"/>
  <c r="V18" i="15"/>
  <c r="U18" i="15"/>
  <c r="X18" i="15"/>
  <c r="W18" i="15"/>
  <c r="T18" i="15"/>
  <c r="Y53" i="15"/>
  <c r="AA53" i="15"/>
  <c r="T53" i="15"/>
  <c r="X53" i="15"/>
  <c r="W53" i="15"/>
  <c r="V53" i="15"/>
  <c r="S53" i="15"/>
  <c r="U53" i="15"/>
  <c r="R53" i="15"/>
  <c r="AA31" i="15"/>
  <c r="Y31" i="15"/>
  <c r="W31" i="15"/>
  <c r="X31" i="15"/>
  <c r="T31" i="15"/>
  <c r="S31" i="15"/>
  <c r="R31" i="15"/>
  <c r="V31" i="15"/>
  <c r="U31" i="15"/>
  <c r="AA35" i="15"/>
  <c r="Y35" i="15"/>
  <c r="W35" i="15"/>
  <c r="R35" i="15"/>
  <c r="X35" i="15"/>
  <c r="T35" i="15"/>
  <c r="S35" i="15"/>
  <c r="V35" i="15"/>
  <c r="U35" i="15"/>
  <c r="Y40" i="15"/>
  <c r="AA40" i="15"/>
  <c r="S40" i="15"/>
  <c r="V40" i="15"/>
  <c r="U40" i="15"/>
  <c r="X40" i="15"/>
  <c r="T40" i="15"/>
  <c r="R40" i="15"/>
  <c r="W40" i="15"/>
  <c r="Y34" i="15"/>
  <c r="AA34" i="15"/>
  <c r="S34" i="15"/>
  <c r="R34" i="15"/>
  <c r="V34" i="15"/>
  <c r="U34" i="15"/>
  <c r="T34" i="15"/>
  <c r="X34" i="15"/>
  <c r="W34" i="15"/>
  <c r="Y41" i="15"/>
  <c r="AA41" i="15"/>
  <c r="X41" i="15"/>
  <c r="T41" i="15"/>
  <c r="W41" i="15"/>
  <c r="V41" i="15"/>
  <c r="S41" i="15"/>
  <c r="R41" i="15"/>
  <c r="U41" i="15"/>
  <c r="Y50" i="15"/>
  <c r="AA50" i="15"/>
  <c r="S50" i="15"/>
  <c r="R50" i="15"/>
  <c r="V50" i="15"/>
  <c r="U50" i="15"/>
  <c r="X50" i="15"/>
  <c r="W50" i="15"/>
  <c r="T50" i="15"/>
  <c r="F8" i="14"/>
  <c r="F24" i="14"/>
  <c r="F40" i="14"/>
  <c r="F56" i="14"/>
  <c r="F14" i="14"/>
  <c r="F30" i="14"/>
  <c r="F46" i="14"/>
  <c r="F62" i="14"/>
  <c r="F78" i="14"/>
  <c r="F94" i="14"/>
  <c r="F110" i="14"/>
  <c r="F126" i="14"/>
  <c r="F142" i="14"/>
  <c r="F158" i="14"/>
  <c r="F174" i="14"/>
  <c r="F190" i="14"/>
  <c r="F65" i="14"/>
  <c r="F89" i="14"/>
  <c r="F113" i="14"/>
  <c r="F137" i="14"/>
  <c r="F161" i="14"/>
  <c r="F189" i="14"/>
  <c r="F68" i="14"/>
  <c r="F92" i="14"/>
  <c r="F116" i="14"/>
  <c r="F9" i="14"/>
  <c r="F25" i="14"/>
  <c r="F41" i="14"/>
  <c r="F57" i="14"/>
  <c r="F97" i="14"/>
  <c r="F141" i="14"/>
  <c r="F185" i="14"/>
  <c r="F88" i="14"/>
  <c r="F136" i="14"/>
  <c r="F63" i="14"/>
  <c r="F127" i="14"/>
  <c r="F155" i="14"/>
  <c r="F187" i="14"/>
  <c r="F83" i="14"/>
  <c r="F7" i="14"/>
  <c r="F71" i="14"/>
  <c r="F143" i="14"/>
  <c r="F175" i="14"/>
  <c r="F135" i="14"/>
  <c r="F164" i="14"/>
  <c r="F196" i="14"/>
  <c r="F131" i="14"/>
  <c r="F176" i="14"/>
  <c r="F27" i="14"/>
  <c r="F91" i="14"/>
  <c r="F4" i="14"/>
  <c r="F52" i="14"/>
  <c r="F42" i="14"/>
  <c r="F90" i="14"/>
  <c r="F138" i="14"/>
  <c r="F186" i="14"/>
  <c r="F105" i="14"/>
  <c r="F181" i="14"/>
  <c r="F108" i="14"/>
  <c r="F37" i="14"/>
  <c r="F129" i="14"/>
  <c r="F124" i="14"/>
  <c r="F147" i="14"/>
  <c r="F184" i="14"/>
  <c r="F167" i="14"/>
  <c r="F188" i="14"/>
  <c r="F11" i="14"/>
  <c r="F12" i="14"/>
  <c r="F28" i="14"/>
  <c r="F44" i="14"/>
  <c r="F60" i="14"/>
  <c r="F18" i="14"/>
  <c r="F34" i="14"/>
  <c r="F50" i="14"/>
  <c r="F66" i="14"/>
  <c r="F82" i="14"/>
  <c r="F98" i="14"/>
  <c r="F114" i="14"/>
  <c r="F130" i="14"/>
  <c r="F146" i="14"/>
  <c r="F162" i="14"/>
  <c r="F178" i="14"/>
  <c r="F194" i="14"/>
  <c r="F73" i="14"/>
  <c r="F93" i="14"/>
  <c r="F117" i="14"/>
  <c r="F145" i="14"/>
  <c r="F169" i="14"/>
  <c r="F193" i="14"/>
  <c r="F72" i="14"/>
  <c r="F96" i="14"/>
  <c r="F120" i="14"/>
  <c r="F13" i="14"/>
  <c r="F29" i="14"/>
  <c r="F45" i="14"/>
  <c r="F61" i="14"/>
  <c r="F109" i="14"/>
  <c r="F153" i="14"/>
  <c r="F201" i="14"/>
  <c r="F100" i="14"/>
  <c r="F15" i="14"/>
  <c r="F79" i="14"/>
  <c r="F132" i="14"/>
  <c r="F163" i="14"/>
  <c r="F195" i="14"/>
  <c r="F115" i="14"/>
  <c r="F23" i="14"/>
  <c r="F87" i="14"/>
  <c r="F151" i="14"/>
  <c r="F183" i="14"/>
  <c r="F140" i="14"/>
  <c r="F172" i="14"/>
  <c r="F51" i="14"/>
  <c r="F144" i="14"/>
  <c r="F192" i="14"/>
  <c r="F43" i="14"/>
  <c r="F107" i="14"/>
  <c r="F20" i="14"/>
  <c r="F26" i="14"/>
  <c r="F74" i="14"/>
  <c r="F122" i="14"/>
  <c r="F170" i="14"/>
  <c r="F81" i="14"/>
  <c r="F157" i="14"/>
  <c r="F84" i="14"/>
  <c r="F21" i="14"/>
  <c r="F85" i="14"/>
  <c r="F76" i="14"/>
  <c r="F111" i="14"/>
  <c r="F35" i="14"/>
  <c r="F119" i="14"/>
  <c r="F156" i="14"/>
  <c r="F168" i="14"/>
  <c r="F16" i="14"/>
  <c r="F32" i="14"/>
  <c r="F48" i="14"/>
  <c r="F6" i="14"/>
  <c r="F22" i="14"/>
  <c r="F38" i="14"/>
  <c r="F54" i="14"/>
  <c r="F70" i="14"/>
  <c r="F86" i="14"/>
  <c r="F102" i="14"/>
  <c r="F118" i="14"/>
  <c r="F134" i="14"/>
  <c r="F150" i="14"/>
  <c r="F166" i="14"/>
  <c r="F182" i="14"/>
  <c r="F198" i="14"/>
  <c r="F77" i="14"/>
  <c r="F101" i="14"/>
  <c r="F125" i="14"/>
  <c r="F149" i="14"/>
  <c r="F173" i="14"/>
  <c r="F197" i="14"/>
  <c r="F80" i="14"/>
  <c r="F104" i="14"/>
  <c r="F128" i="14"/>
  <c r="F17" i="14"/>
  <c r="F33" i="14"/>
  <c r="F49" i="14"/>
  <c r="F69" i="14"/>
  <c r="F121" i="14"/>
  <c r="F165" i="14"/>
  <c r="F64" i="14"/>
  <c r="F112" i="14"/>
  <c r="F31" i="14"/>
  <c r="F95" i="14"/>
  <c r="F139" i="14"/>
  <c r="F171" i="14"/>
  <c r="F19" i="14"/>
  <c r="F160" i="14"/>
  <c r="F39" i="14"/>
  <c r="F103" i="14"/>
  <c r="F159" i="14"/>
  <c r="F191" i="14"/>
  <c r="F148" i="14"/>
  <c r="F180" i="14"/>
  <c r="F67" i="14"/>
  <c r="F152" i="14"/>
  <c r="F200" i="14"/>
  <c r="F59" i="14"/>
  <c r="F123" i="14"/>
  <c r="F36" i="14"/>
  <c r="F10" i="14"/>
  <c r="F58" i="14"/>
  <c r="F106" i="14"/>
  <c r="F154" i="14"/>
  <c r="F202" i="14"/>
  <c r="F133" i="14"/>
  <c r="F3" i="14"/>
  <c r="F5" i="14"/>
  <c r="F53" i="14"/>
  <c r="F177" i="14"/>
  <c r="F47" i="14"/>
  <c r="F179" i="14"/>
  <c r="F55" i="14"/>
  <c r="F199" i="14"/>
  <c r="F99" i="14"/>
  <c r="F75" i="14"/>
  <c r="AC2" i="15" l="1"/>
  <c r="X5" i="16" l="1"/>
  <c r="Y9" i="16" l="1"/>
  <c r="Y12" i="16"/>
  <c r="Y7" i="16"/>
  <c r="Y10" i="16"/>
  <c r="Y6" i="16"/>
  <c r="Y11" i="16"/>
  <c r="Y8" i="16"/>
  <c r="Y5" i="16"/>
</calcChain>
</file>

<file path=xl/sharedStrings.xml><?xml version="1.0" encoding="utf-8"?>
<sst xmlns="http://schemas.openxmlformats.org/spreadsheetml/2006/main" count="680" uniqueCount="193">
  <si>
    <t>Pořadí</t>
  </si>
  <si>
    <t xml:space="preserve">Flotila  </t>
  </si>
  <si>
    <t>Regata Laguna</t>
  </si>
  <si>
    <t>Loď</t>
  </si>
  <si>
    <t xml:space="preserve"> SP pohár body celkem</t>
  </si>
  <si>
    <t>OPEN</t>
  </si>
  <si>
    <t>RACER CRUISER</t>
  </si>
  <si>
    <t>CRUISER LEHKÝ</t>
  </si>
  <si>
    <t>CRUISER TĚŽKÝ</t>
  </si>
  <si>
    <t>Trucregata</t>
  </si>
  <si>
    <t>Category</t>
  </si>
  <si>
    <t>TOTAL</t>
  </si>
  <si>
    <t>Počet nezapočítaných výsledků</t>
  </si>
  <si>
    <t>Nezapočítané výsledky</t>
  </si>
  <si>
    <t>Slapseidon Cup</t>
  </si>
  <si>
    <t>MARBO</t>
  </si>
  <si>
    <t>USYS</t>
  </si>
  <si>
    <t>ALTEA</t>
  </si>
  <si>
    <t>PIPPI</t>
  </si>
  <si>
    <t>PERFORMANCE</t>
  </si>
  <si>
    <t>SANTA</t>
  </si>
  <si>
    <t>JAEL</t>
  </si>
  <si>
    <t>VLČÍ TLAPA</t>
  </si>
  <si>
    <t>JUPÍ IV</t>
  </si>
  <si>
    <t>1S</t>
  </si>
  <si>
    <t>ANABELA</t>
  </si>
  <si>
    <t>MOGLI</t>
  </si>
  <si>
    <t>VRABČÁK RENNY</t>
  </si>
  <si>
    <t>TARA</t>
  </si>
  <si>
    <t>CÁCORKA</t>
  </si>
  <si>
    <t>CELSIO</t>
  </si>
  <si>
    <t>MASSACRA II</t>
  </si>
  <si>
    <t>BLUE PETER</t>
  </si>
  <si>
    <t>ČERVENÝ TRIMARAN</t>
  </si>
  <si>
    <t>3
Racer Cruiser</t>
  </si>
  <si>
    <t>4
Lehký Cruiser</t>
  </si>
  <si>
    <t>KATEGORIE
                        BODY</t>
  </si>
  <si>
    <t>Celkové pořadí</t>
  </si>
  <si>
    <t>BARAKA</t>
  </si>
  <si>
    <t>PELIKÁN</t>
  </si>
  <si>
    <t>Category II</t>
  </si>
  <si>
    <t>TOTAL II</t>
  </si>
  <si>
    <t>LILITA</t>
  </si>
  <si>
    <t>LAZY DAYS</t>
  </si>
  <si>
    <t>VEGA</t>
  </si>
  <si>
    <t>CANNETE</t>
  </si>
  <si>
    <t>LADY (LC)</t>
  </si>
  <si>
    <t>SAGITTA (LC)</t>
  </si>
  <si>
    <t>SMOKE ON THE WATER</t>
  </si>
  <si>
    <t>SKYLLA</t>
  </si>
  <si>
    <t>VIVA</t>
  </si>
  <si>
    <t>UNDER-CONSTRUCTION</t>
  </si>
  <si>
    <t>CONNIE</t>
  </si>
  <si>
    <t>MARITANA</t>
  </si>
  <si>
    <t>POHODA</t>
  </si>
  <si>
    <t>SUMMER WIND</t>
  </si>
  <si>
    <t>LUTAS</t>
  </si>
  <si>
    <t>ANTINOA</t>
  </si>
  <si>
    <t>Poslední Fun vítr</t>
  </si>
  <si>
    <t>ASTARTÉ</t>
  </si>
  <si>
    <t>MOANA</t>
  </si>
  <si>
    <t>PANNA COTTA</t>
  </si>
  <si>
    <t>km</t>
  </si>
  <si>
    <t>První vítr Slap</t>
  </si>
  <si>
    <t>ATLANTIS</t>
  </si>
  <si>
    <t>ASTON</t>
  </si>
  <si>
    <t>SONY A</t>
  </si>
  <si>
    <t>HAI AU</t>
  </si>
  <si>
    <t>SANDPIPER</t>
  </si>
  <si>
    <t>BOUŘLIVÁK</t>
  </si>
  <si>
    <t>ORA</t>
  </si>
  <si>
    <t>CHVILKA</t>
  </si>
  <si>
    <t>MARIGOLD</t>
  </si>
  <si>
    <t>GIANT SEA FISH</t>
  </si>
  <si>
    <t>Za 5 minut 12</t>
  </si>
  <si>
    <t>BON VOYAGE</t>
  </si>
  <si>
    <t>PINTA</t>
  </si>
  <si>
    <t>ALINE</t>
  </si>
  <si>
    <t>HEIDI</t>
  </si>
  <si>
    <t>KLAUDIE</t>
  </si>
  <si>
    <t>Vánoční regata</t>
  </si>
  <si>
    <t>Modrá stuha Slap</t>
  </si>
  <si>
    <t>CLUB</t>
  </si>
  <si>
    <t>Klub</t>
  </si>
  <si>
    <t>JKK</t>
  </si>
  <si>
    <t>YCKP</t>
  </si>
  <si>
    <t>NAŠE ZÁTOKA</t>
  </si>
  <si>
    <t>MODRÁ LODĚNICE</t>
  </si>
  <si>
    <t>ATLANTIDA</t>
  </si>
  <si>
    <t>TATRAN</t>
  </si>
  <si>
    <t>SLAPYMARINE</t>
  </si>
  <si>
    <t>ŽUPANOVICE</t>
  </si>
  <si>
    <t>-</t>
  </si>
  <si>
    <t>JOY</t>
  </si>
  <si>
    <t>VIKTORIA</t>
  </si>
  <si>
    <t>LADY KATE</t>
  </si>
  <si>
    <t>ALCAT</t>
  </si>
  <si>
    <t>KOBYLNÍKY</t>
  </si>
  <si>
    <t>RAM</t>
  </si>
  <si>
    <t>WARATAH</t>
  </si>
  <si>
    <t>KANALOA</t>
  </si>
  <si>
    <t>VIVIANNE</t>
  </si>
  <si>
    <t>AMAZONKA</t>
  </si>
  <si>
    <t>Name</t>
  </si>
  <si>
    <t>Flotila</t>
  </si>
  <si>
    <t>Flotila II</t>
  </si>
  <si>
    <t>KIM</t>
  </si>
  <si>
    <t>Koeficient II</t>
  </si>
  <si>
    <t>Koeficient I</t>
  </si>
  <si>
    <t>BOHEMIA</t>
  </si>
  <si>
    <t>FINN</t>
  </si>
  <si>
    <t>Počet závodů</t>
  </si>
  <si>
    <t>x</t>
  </si>
  <si>
    <t>xx</t>
  </si>
  <si>
    <t>Grand Total</t>
  </si>
  <si>
    <t>Count of Loď</t>
  </si>
  <si>
    <t>Values</t>
  </si>
  <si>
    <t>Sum of Počet závodů</t>
  </si>
  <si>
    <t>PODÍL NA LODÍCH CELKEM</t>
  </si>
  <si>
    <t>POŘADÍ</t>
  </si>
  <si>
    <t>PODÍL NA UČASTNÍCÍCH CELKEM</t>
  </si>
  <si>
    <t>PODÍL ZÁVODÍCÍCH LODÍ V KLUBU</t>
  </si>
  <si>
    <t>PODÍL NA STARTECH CELKEM</t>
  </si>
  <si>
    <t>POČET STARTŮ NA ZÁVODÍCÍ LOĎ</t>
  </si>
  <si>
    <t>POČET STARTŮ NA LODĚ V KLUBU</t>
  </si>
  <si>
    <t>CELKEM BODŮ</t>
  </si>
  <si>
    <t>Koeficient III</t>
  </si>
  <si>
    <t>CLASSIK</t>
  </si>
  <si>
    <t>Celkem lodí v klubu</t>
  </si>
  <si>
    <t>Slunovrat</t>
  </si>
  <si>
    <t>12 hodinovka</t>
  </si>
  <si>
    <t>CRUISER STŘEDNÍ</t>
  </si>
  <si>
    <t>6
Těžký Cruiser</t>
  </si>
  <si>
    <t>5
Střední Cruiser</t>
  </si>
  <si>
    <t>ZÁVODNÍ SPECIÁLY</t>
  </si>
  <si>
    <t>2
Open</t>
  </si>
  <si>
    <t>1
Závodní Speciály</t>
  </si>
  <si>
    <t>KAPR</t>
  </si>
  <si>
    <t>DORY</t>
  </si>
  <si>
    <t>RESCÁTOR</t>
  </si>
  <si>
    <t>DION</t>
  </si>
  <si>
    <t>ALBATROS</t>
  </si>
  <si>
    <t>LEGENDE</t>
  </si>
  <si>
    <t>IRIST MIST</t>
  </si>
  <si>
    <t>KOZELÍNA</t>
  </si>
  <si>
    <t>YACHT KLUB KOSOŘ</t>
  </si>
  <si>
    <t>MERITARE</t>
  </si>
  <si>
    <t>FIRST LOVE</t>
  </si>
  <si>
    <t>YCCL</t>
  </si>
  <si>
    <t>ALL BLACK</t>
  </si>
  <si>
    <t>ROVÍNEK</t>
  </si>
  <si>
    <t>MÁŠA II.</t>
  </si>
  <si>
    <t>FÉNIX</t>
  </si>
  <si>
    <t>SATURN</t>
  </si>
  <si>
    <t>VIRGINIE</t>
  </si>
  <si>
    <t>TINA</t>
  </si>
  <si>
    <t>ALTER EGO</t>
  </si>
  <si>
    <t>PATRIA</t>
  </si>
  <si>
    <t>DIANA</t>
  </si>
  <si>
    <t>NOVÝ KNÍN</t>
  </si>
  <si>
    <t>JACQUELINE</t>
  </si>
  <si>
    <t>CARUMELLA</t>
  </si>
  <si>
    <t>MAGDALENA</t>
  </si>
  <si>
    <t>TEREZA</t>
  </si>
  <si>
    <t>BIENE</t>
  </si>
  <si>
    <t>MALÁ SLADOVÁŘSKÁ</t>
  </si>
  <si>
    <t>HOLIDAY</t>
  </si>
  <si>
    <t>BELLA</t>
  </si>
  <si>
    <t>CARAVELLA</t>
  </si>
  <si>
    <t>YACKYDOCK</t>
  </si>
  <si>
    <t>ARZAGA</t>
  </si>
  <si>
    <t>MARS</t>
  </si>
  <si>
    <t>SCHRODER</t>
  </si>
  <si>
    <t>NIAGARA</t>
  </si>
  <si>
    <t>URSUS</t>
  </si>
  <si>
    <t>COLUMBIA</t>
  </si>
  <si>
    <t>GRACE</t>
  </si>
  <si>
    <t>STARÁ PLAVBA</t>
  </si>
  <si>
    <t>TJ CL</t>
  </si>
  <si>
    <t>PÍĎALKA</t>
  </si>
  <si>
    <t>ENID</t>
  </si>
  <si>
    <t>SAMAFLEUR</t>
  </si>
  <si>
    <t>TULÁK</t>
  </si>
  <si>
    <t>LADY 3</t>
  </si>
  <si>
    <t>COSTA NOSTRA</t>
  </si>
  <si>
    <t>SANTANA</t>
  </si>
  <si>
    <t>BERTA</t>
  </si>
  <si>
    <t>MIRA</t>
  </si>
  <si>
    <t>ORION</t>
  </si>
  <si>
    <t>GLORIA</t>
  </si>
  <si>
    <t>NORD</t>
  </si>
  <si>
    <t>YC DAVLE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</si>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</sst>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;@"/>
    <numFmt numFmtId="165" formatCode="dd/mm/"/>
    <numFmt numFmtId="166" formatCode="0.0%"/>
    <numFmt numFmtId="167" formatCode="0.0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color indexed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0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rgb="FFFF0000"/>
      <name val="Arial CE"/>
      <charset val="238"/>
    </font>
    <font>
      <b/>
      <sz val="8"/>
      <color rgb="FFFF0000"/>
      <name val="Tahoma"/>
      <family val="2"/>
      <charset val="238"/>
    </font>
    <font>
      <sz val="10"/>
      <name val="Tahoma"/>
    </font>
    <font>
      <sz val="8"/>
      <color theme="0"/>
      <name val="Tahoma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FCA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164" fontId="0" fillId="0" borderId="0" xfId="0" applyNumberFormat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textRotation="90" wrapText="1"/>
    </xf>
    <xf numFmtId="165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textRotation="90" wrapText="1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textRotation="90" wrapText="1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textRotation="90" wrapText="1"/>
    </xf>
    <xf numFmtId="0" fontId="6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4" borderId="1" xfId="0" applyFill="1" applyBorder="1"/>
    <xf numFmtId="0" fontId="7" fillId="4" borderId="1" xfId="0" applyFont="1" applyFill="1" applyBorder="1" applyAlignment="1">
      <alignment horizontal="center" textRotation="90" wrapText="1"/>
    </xf>
    <xf numFmtId="0" fontId="0" fillId="3" borderId="1" xfId="0" applyFill="1" applyBorder="1"/>
    <xf numFmtId="0" fontId="7" fillId="3" borderId="1" xfId="0" applyFont="1" applyFill="1" applyBorder="1" applyAlignment="1">
      <alignment horizontal="center" textRotation="90" wrapText="1"/>
    </xf>
    <xf numFmtId="0" fontId="0" fillId="5" borderId="1" xfId="0" applyFill="1" applyBorder="1"/>
    <xf numFmtId="0" fontId="7" fillId="5" borderId="1" xfId="0" applyFont="1" applyFill="1" applyBorder="1" applyAlignment="1">
      <alignment horizontal="center" textRotation="90" wrapText="1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/>
    <xf numFmtId="0" fontId="7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textRotation="90" wrapText="1"/>
    </xf>
    <xf numFmtId="0" fontId="6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wrapText="1"/>
    </xf>
    <xf numFmtId="0" fontId="0" fillId="6" borderId="1" xfId="0" applyFill="1" applyBorder="1"/>
    <xf numFmtId="0" fontId="7" fillId="6" borderId="1" xfId="0" applyFont="1" applyFill="1" applyBorder="1" applyAlignment="1">
      <alignment horizontal="center" textRotation="90" wrapText="1"/>
    </xf>
    <xf numFmtId="0" fontId="9" fillId="0" borderId="1" xfId="0" applyFont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2" xfId="0" applyFont="1" applyFill="1" applyBorder="1"/>
    <xf numFmtId="0" fontId="7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textRotation="90" wrapText="1"/>
    </xf>
    <xf numFmtId="0" fontId="6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wrapText="1"/>
    </xf>
    <xf numFmtId="0" fontId="0" fillId="7" borderId="1" xfId="0" applyFill="1" applyBorder="1"/>
    <xf numFmtId="0" fontId="7" fillId="7" borderId="1" xfId="0" applyFont="1" applyFill="1" applyBorder="1" applyAlignment="1">
      <alignment horizontal="center" textRotation="90" wrapText="1"/>
    </xf>
    <xf numFmtId="0" fontId="5" fillId="0" borderId="1" xfId="0" applyFont="1" applyBorder="1"/>
    <xf numFmtId="0" fontId="7" fillId="0" borderId="1" xfId="0" applyFont="1" applyBorder="1" applyAlignment="1">
      <alignment horizontal="left" textRotation="90" wrapText="1"/>
    </xf>
    <xf numFmtId="0" fontId="7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3" fontId="8" fillId="0" borderId="7" xfId="0" applyNumberFormat="1" applyFont="1" applyBorder="1" applyAlignment="1">
      <alignment vertical="center"/>
    </xf>
    <xf numFmtId="2" fontId="10" fillId="8" borderId="1" xfId="0" applyNumberFormat="1" applyFont="1" applyFill="1" applyBorder="1" applyAlignment="1">
      <alignment horizontal="right" vertical="center"/>
    </xf>
    <xf numFmtId="2" fontId="5" fillId="0" borderId="0" xfId="0" applyNumberFormat="1" applyFont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9" fillId="9" borderId="1" xfId="0" applyFont="1" applyFill="1" applyBorder="1" applyAlignment="1">
      <alignment horizontal="left" vertical="center"/>
    </xf>
    <xf numFmtId="0" fontId="9" fillId="10" borderId="0" xfId="0" applyFont="1" applyFill="1" applyBorder="1"/>
    <xf numFmtId="0" fontId="9" fillId="10" borderId="0" xfId="0" applyFont="1" applyFill="1" applyBorder="1" applyAlignment="1">
      <alignment horizontal="left" vertical="center"/>
    </xf>
    <xf numFmtId="0" fontId="9" fillId="10" borderId="0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11" borderId="8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10" xfId="0" applyNumberFormat="1" applyFont="1" applyBorder="1" applyAlignment="1">
      <alignment vertical="center"/>
    </xf>
    <xf numFmtId="166" fontId="13" fillId="0" borderId="9" xfId="1" applyNumberFormat="1" applyFont="1" applyBorder="1" applyAlignment="1">
      <alignment vertical="center"/>
    </xf>
    <xf numFmtId="0" fontId="13" fillId="0" borderId="8" xfId="0" applyNumberFormat="1" applyFont="1" applyBorder="1" applyAlignment="1">
      <alignment vertical="center"/>
    </xf>
    <xf numFmtId="0" fontId="13" fillId="0" borderId="9" xfId="0" applyNumberFormat="1" applyFont="1" applyBorder="1" applyAlignment="1">
      <alignment vertical="center"/>
    </xf>
    <xf numFmtId="167" fontId="13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6" fillId="13" borderId="2" xfId="0" applyFont="1" applyFill="1" applyBorder="1" applyAlignment="1">
      <alignment horizontal="center"/>
    </xf>
    <xf numFmtId="0" fontId="6" fillId="13" borderId="2" xfId="0" applyFont="1" applyFill="1" applyBorder="1"/>
    <xf numFmtId="0" fontId="7" fillId="13" borderId="2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 textRotation="90" wrapText="1"/>
    </xf>
    <xf numFmtId="0" fontId="6" fillId="13" borderId="3" xfId="0" applyFont="1" applyFill="1" applyBorder="1" applyAlignment="1">
      <alignment horizontal="center"/>
    </xf>
    <xf numFmtId="0" fontId="7" fillId="13" borderId="3" xfId="0" applyFont="1" applyFill="1" applyBorder="1" applyAlignment="1">
      <alignment horizontal="center" wrapText="1"/>
    </xf>
    <xf numFmtId="0" fontId="0" fillId="13" borderId="1" xfId="0" applyFill="1" applyBorder="1"/>
    <xf numFmtId="0" fontId="7" fillId="13" borderId="1" xfId="0" applyFont="1" applyFill="1" applyBorder="1" applyAlignment="1">
      <alignment horizontal="center" textRotation="90" wrapText="1"/>
    </xf>
    <xf numFmtId="0" fontId="10" fillId="10" borderId="0" xfId="0" applyFont="1" applyFill="1" applyAlignment="1">
      <alignment vertical="center"/>
    </xf>
    <xf numFmtId="4" fontId="16" fillId="8" borderId="1" xfId="0" applyNumberFormat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11" borderId="0" xfId="0" applyFont="1" applyFill="1" applyAlignment="1">
      <alignment horizontal="center" vertical="center" wrapText="1"/>
    </xf>
    <xf numFmtId="0" fontId="17" fillId="0" borderId="0" xfId="0" pivotButton="1" applyFont="1" applyAlignment="1">
      <alignment vertical="center"/>
    </xf>
    <xf numFmtId="0" fontId="17" fillId="0" borderId="0" xfId="0" applyNumberFormat="1" applyFont="1" applyAlignment="1">
      <alignment vertical="center"/>
    </xf>
  </cellXfs>
  <cellStyles count="2">
    <cellStyle name="Normal" xfId="0" builtinId="0"/>
    <cellStyle name="Percent" xfId="1" builtinId="5"/>
  </cellStyles>
  <dxfs count="18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4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4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8"/>
      </font>
    </dxf>
    <dxf>
      <fill>
        <patternFill>
          <bgColor theme="4"/>
        </patternFill>
      </fill>
    </dxf>
    <dxf>
      <font>
        <color theme="0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font>
        <name val="Tahoma"/>
        <scheme val="none"/>
      </font>
    </dxf>
    <dxf>
      <font>
        <name val="Tahoma"/>
        <scheme val="none"/>
      </font>
    </dxf>
    <dxf>
      <font>
        <b/>
        <i val="0"/>
      </font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4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CFCA6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molar, Martin" refreshedDate="43725.472738194447" createdVersion="5" refreshedVersion="6" minRefreshableVersion="3" recordCount="130" xr:uid="{00000000-000A-0000-FFFF-FFFF00000000}">
  <cacheSource type="worksheet">
    <worksheetSource ref="D3:AC133" sheet="Celkové pořadí trasy"/>
  </cacheSource>
  <cacheFields count="26">
    <cacheField name="Loď" numFmtId="0">
      <sharedItems containsBlank="1"/>
    </cacheField>
    <cacheField name="Klub" numFmtId="0">
      <sharedItems containsBlank="1" count="30">
        <s v="NAŠE ZÁTOKA"/>
        <s v="-"/>
        <s v="JKK"/>
        <s v="YACHT KLUB KOSOŘ"/>
        <s v="ATLANTIDA"/>
        <s v="MODRÁ LODĚNICE"/>
        <s v="YCCL"/>
        <s v="YCKP"/>
        <s v="ROVÍNEK"/>
        <s v="SLAPYMARINE"/>
        <s v="KOBYLNÍKY"/>
        <s v="ALL BLACK"/>
        <s v="MALÁ SLADOVÁŘSKÁ"/>
        <s v="NOVÝ KNÍN"/>
        <s v="ŽUPANOVICE"/>
        <s v="TJ CL"/>
        <s v="TATRAN"/>
        <s v="STARÁ PLAVBA"/>
        <s v="YC DAVLE"/>
        <m/>
        <s v="TJ STAR YCAR" u="1"/>
        <e v="#REF!" u="1"/>
        <s v="ČECHTICE" u="1"/>
        <s v="JAMMCLUB" u="1"/>
        <s v="TJCL" u="1"/>
        <s v="ŽIVOHOŠŤ" u="1"/>
        <e v="#N/A" u="1"/>
        <s v="SKALICEMARINA" u="1"/>
        <s v="KOZEL" u="1"/>
        <s v="DAVLE" u="1"/>
      </sharedItems>
    </cacheField>
    <cacheField name=" SP pohár body celkem" numFmtId="0">
      <sharedItems containsString="0" containsBlank="1" containsNumber="1" containsInteger="1" minValue="1" maxValue="309"/>
    </cacheField>
    <cacheField name="První vítr Slap" numFmtId="0">
      <sharedItems containsString="0" containsBlank="1" containsNumber="1" containsInteger="1" minValue="0" maxValue="20"/>
    </cacheField>
    <cacheField name="Za 5 minut 12" numFmtId="0">
      <sharedItems containsString="0" containsBlank="1" containsNumber="1" containsInteger="1" minValue="0" maxValue="29"/>
    </cacheField>
    <cacheField name="Slunovrat" numFmtId="0">
      <sharedItems containsString="0" containsBlank="1" containsNumber="1" containsInteger="1" minValue="0" maxValue="21"/>
    </cacheField>
    <cacheField name="12 hodinovka" numFmtId="0">
      <sharedItems containsString="0" containsBlank="1" containsNumber="1" containsInteger="1" minValue="0" maxValue="21"/>
    </cacheField>
    <cacheField name="Vánoční regata" numFmtId="0">
      <sharedItems containsString="0" containsBlank="1" containsNumber="1" containsInteger="1" minValue="0" maxValue="42"/>
    </cacheField>
    <cacheField name="Modrá stuha Slap" numFmtId="0">
      <sharedItems containsString="0" containsBlank="1" containsNumber="1" containsInteger="1" minValue="0" maxValue="24"/>
    </cacheField>
    <cacheField name="Slapseidon Cup" numFmtId="0">
      <sharedItems containsString="0" containsBlank="1" containsNumber="1" containsInteger="1" minValue="0" maxValue="37"/>
    </cacheField>
    <cacheField name="Trucregata" numFmtId="0">
      <sharedItems containsString="0" containsBlank="1" containsNumber="1" containsInteger="1" minValue="0" maxValue="73"/>
    </cacheField>
    <cacheField name="Regata Laguna" numFmtId="0">
      <sharedItems containsString="0" containsBlank="1" containsNumber="1" containsInteger="1" minValue="0" maxValue="34"/>
    </cacheField>
    <cacheField name="Poslední Fun vítr" numFmtId="0">
      <sharedItems containsString="0" containsBlank="1" containsNumber="1" containsInteger="1" minValue="0" maxValue="35"/>
    </cacheField>
    <cacheField name="x" numFmtId="0">
      <sharedItems containsNonDate="0" containsString="0" containsBlank="1"/>
    </cacheField>
    <cacheField name="První vítr Slap2" numFmtId="2">
      <sharedItems containsString="0" containsBlank="1" containsNumber="1" minValue="0" maxValue="12.8"/>
    </cacheField>
    <cacheField name="Za 5 minut 122" numFmtId="2">
      <sharedItems containsString="0" containsBlank="1" containsNumber="1" minValue="0" maxValue="10.8"/>
    </cacheField>
    <cacheField name="Slunovrat2" numFmtId="2">
      <sharedItems containsString="0" containsBlank="1" containsNumber="1" containsInteger="1" minValue="0" maxValue="12"/>
    </cacheField>
    <cacheField name="12 hodinovka2" numFmtId="2">
      <sharedItems containsString="0" containsBlank="1" containsNumber="1" containsInteger="1" minValue="0" maxValue="6"/>
    </cacheField>
    <cacheField name="Vánoční regata2" numFmtId="2">
      <sharedItems containsString="0" containsBlank="1" containsNumber="1" minValue="0" maxValue="6.4"/>
    </cacheField>
    <cacheField name="Modrá stuha Slap2" numFmtId="2">
      <sharedItems containsString="0" containsBlank="1" containsNumber="1" containsInteger="1" minValue="0" maxValue="6"/>
    </cacheField>
    <cacheField name="Slapseidon Cup2" numFmtId="2">
      <sharedItems containsString="0" containsBlank="1" containsNumber="1" containsInteger="1" minValue="0" maxValue="12"/>
    </cacheField>
    <cacheField name="Trucregata2" numFmtId="2">
      <sharedItems containsString="0" containsBlank="1" containsNumber="1" minValue="0" maxValue="7.8"/>
    </cacheField>
    <cacheField name="Regata Laguna2" numFmtId="2">
      <sharedItems containsString="0" containsBlank="1" containsNumber="1" minValue="0" maxValue="19.5"/>
    </cacheField>
    <cacheField name="Poslední Fun vítr2" numFmtId="2">
      <sharedItems containsString="0" containsBlank="1" containsNumber="1" containsInteger="1" minValue="0" maxValue="6"/>
    </cacheField>
    <cacheField name="xx" numFmtId="0">
      <sharedItems containsNonDate="0" containsString="0" containsBlank="1"/>
    </cacheField>
    <cacheField name="Počet závodů" numFmtId="0">
      <sharedItems containsString="0" containsBlank="1" containsNumber="1" containsInteger="1" minValue="1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">
  <r>
    <s v="USYS"/>
    <x v="0"/>
    <n v="309"/>
    <n v="20"/>
    <n v="29"/>
    <n v="21"/>
    <n v="0"/>
    <n v="42"/>
    <n v="23"/>
    <n v="34"/>
    <n v="72"/>
    <n v="33"/>
    <n v="35"/>
    <m/>
    <n v="6.4"/>
    <n v="5.4"/>
    <n v="6"/>
    <n v="0"/>
    <n v="3.2"/>
    <n v="6"/>
    <n v="6"/>
    <n v="3.9"/>
    <n v="13"/>
    <n v="3"/>
    <m/>
    <n v="9"/>
  </r>
  <r>
    <s v="ALTEA"/>
    <x v="0"/>
    <n v="299"/>
    <n v="19"/>
    <n v="28"/>
    <n v="0"/>
    <n v="18"/>
    <n v="40"/>
    <n v="22"/>
    <n v="36"/>
    <n v="71"/>
    <n v="32"/>
    <n v="33"/>
    <m/>
    <n v="6.4"/>
    <n v="5.4"/>
    <n v="0"/>
    <n v="3"/>
    <n v="3.2"/>
    <n v="6"/>
    <n v="6"/>
    <n v="3.9"/>
    <n v="13"/>
    <n v="3"/>
    <m/>
    <n v="9"/>
  </r>
  <r>
    <s v="SANTA"/>
    <x v="1"/>
    <n v="272"/>
    <n v="14"/>
    <n v="27"/>
    <n v="19"/>
    <n v="15"/>
    <n v="33"/>
    <n v="19"/>
    <n v="29"/>
    <n v="62"/>
    <n v="24"/>
    <n v="30"/>
    <m/>
    <n v="6.4"/>
    <n v="5.4"/>
    <n v="6"/>
    <n v="3"/>
    <n v="3.2"/>
    <n v="6"/>
    <n v="6"/>
    <n v="3.9"/>
    <n v="13"/>
    <n v="3"/>
    <m/>
    <n v="10"/>
  </r>
  <r>
    <s v="MARBO"/>
    <x v="1"/>
    <n v="261"/>
    <n v="0"/>
    <n v="0"/>
    <n v="0"/>
    <n v="20"/>
    <n v="41"/>
    <n v="24"/>
    <n v="35"/>
    <n v="73"/>
    <n v="34"/>
    <n v="34"/>
    <m/>
    <n v="0"/>
    <n v="0"/>
    <n v="0"/>
    <n v="3"/>
    <n v="3.2"/>
    <n v="6"/>
    <n v="6"/>
    <n v="3.9"/>
    <n v="13"/>
    <n v="3"/>
    <m/>
    <n v="7"/>
  </r>
  <r>
    <s v="PANNA COTTA"/>
    <x v="0"/>
    <n v="234"/>
    <n v="16"/>
    <n v="23"/>
    <n v="0"/>
    <n v="0"/>
    <n v="35"/>
    <n v="20"/>
    <n v="27"/>
    <n v="61"/>
    <n v="23"/>
    <n v="29"/>
    <m/>
    <n v="12.8"/>
    <n v="10.8"/>
    <n v="0"/>
    <n v="0"/>
    <n v="6.4"/>
    <n v="6"/>
    <n v="12"/>
    <n v="7.8"/>
    <n v="19.5"/>
    <n v="6"/>
    <m/>
    <n v="8"/>
  </r>
  <r>
    <s v="CLASSIK"/>
    <x v="2"/>
    <n v="229"/>
    <n v="12"/>
    <n v="22"/>
    <n v="11"/>
    <n v="12"/>
    <n v="26"/>
    <n v="0"/>
    <n v="31"/>
    <n v="65"/>
    <n v="25"/>
    <n v="25"/>
    <m/>
    <n v="6.4"/>
    <n v="5.4"/>
    <n v="6"/>
    <n v="3"/>
    <n v="3.2"/>
    <n v="0"/>
    <n v="6"/>
    <n v="3.9"/>
    <n v="13"/>
    <n v="3"/>
    <m/>
    <n v="9"/>
  </r>
  <r>
    <s v="SMOKE ON THE WATER"/>
    <x v="3"/>
    <n v="228"/>
    <n v="1"/>
    <n v="25"/>
    <n v="17"/>
    <n v="1"/>
    <n v="29"/>
    <n v="16"/>
    <n v="26"/>
    <n v="63"/>
    <n v="22"/>
    <n v="28"/>
    <m/>
    <n v="12.8"/>
    <n v="10.8"/>
    <n v="12"/>
    <n v="6"/>
    <n v="6.4"/>
    <n v="6"/>
    <n v="12"/>
    <n v="7.8"/>
    <n v="19.5"/>
    <n v="6"/>
    <m/>
    <n v="10"/>
  </r>
  <r>
    <s v="ASTON"/>
    <x v="4"/>
    <n v="212"/>
    <n v="0"/>
    <n v="21"/>
    <n v="16"/>
    <n v="13"/>
    <n v="28"/>
    <n v="12"/>
    <n v="22"/>
    <n v="56"/>
    <n v="20"/>
    <n v="24"/>
    <m/>
    <n v="0"/>
    <n v="0"/>
    <n v="0"/>
    <n v="0"/>
    <n v="0"/>
    <n v="0"/>
    <n v="0"/>
    <n v="0"/>
    <n v="0"/>
    <n v="0"/>
    <m/>
    <n v="9"/>
  </r>
  <r>
    <s v="BARAKA"/>
    <x v="5"/>
    <n v="202"/>
    <n v="15"/>
    <n v="24"/>
    <n v="0"/>
    <n v="0"/>
    <n v="32"/>
    <n v="18"/>
    <n v="30"/>
    <n v="57"/>
    <n v="26"/>
    <n v="0"/>
    <m/>
    <n v="6.4"/>
    <n v="5.4"/>
    <n v="0"/>
    <n v="0"/>
    <n v="3.2"/>
    <n v="6"/>
    <n v="6"/>
    <n v="3.9"/>
    <n v="13"/>
    <n v="0"/>
    <m/>
    <n v="7"/>
  </r>
  <r>
    <s v="SANDPIPER"/>
    <x v="5"/>
    <n v="177"/>
    <n v="0"/>
    <n v="0"/>
    <n v="18"/>
    <n v="0"/>
    <n v="25"/>
    <n v="11"/>
    <n v="23"/>
    <n v="60"/>
    <n v="18"/>
    <n v="22"/>
    <m/>
    <n v="0"/>
    <n v="0"/>
    <n v="0"/>
    <n v="0"/>
    <n v="0"/>
    <n v="0"/>
    <n v="0"/>
    <n v="0"/>
    <n v="0"/>
    <n v="0"/>
    <m/>
    <n v="7"/>
  </r>
  <r>
    <s v="JUPÍ IV"/>
    <x v="6"/>
    <n v="171"/>
    <n v="0"/>
    <n v="0"/>
    <n v="0"/>
    <n v="16"/>
    <n v="36"/>
    <n v="21"/>
    <n v="32"/>
    <n v="66"/>
    <n v="0"/>
    <n v="0"/>
    <m/>
    <n v="0"/>
    <n v="0"/>
    <n v="0"/>
    <n v="3"/>
    <n v="3.2"/>
    <n v="6"/>
    <n v="6"/>
    <n v="3.9"/>
    <n v="0"/>
    <n v="0"/>
    <m/>
    <n v="5"/>
  </r>
  <r>
    <s v="LILITA"/>
    <x v="1"/>
    <n v="168"/>
    <n v="0"/>
    <n v="0"/>
    <n v="15"/>
    <n v="11"/>
    <n v="9"/>
    <n v="14"/>
    <n v="21"/>
    <n v="59"/>
    <n v="16"/>
    <n v="23"/>
    <m/>
    <n v="0"/>
    <n v="0"/>
    <n v="0"/>
    <n v="0"/>
    <n v="0"/>
    <n v="0"/>
    <n v="0"/>
    <n v="0"/>
    <n v="0"/>
    <n v="0"/>
    <m/>
    <n v="8"/>
  </r>
  <r>
    <s v="PINTA"/>
    <x v="5"/>
    <n v="157"/>
    <n v="0"/>
    <n v="0"/>
    <n v="0"/>
    <n v="0"/>
    <n v="34"/>
    <n v="0"/>
    <n v="0"/>
    <n v="64"/>
    <n v="27"/>
    <n v="32"/>
    <m/>
    <n v="0"/>
    <n v="0"/>
    <n v="0"/>
    <n v="0"/>
    <n v="3.2"/>
    <n v="0"/>
    <n v="0"/>
    <n v="3.9"/>
    <n v="13"/>
    <n v="3"/>
    <m/>
    <n v="4"/>
  </r>
  <r>
    <s v="PIPPI"/>
    <x v="2"/>
    <n v="154"/>
    <n v="18"/>
    <n v="0"/>
    <n v="0"/>
    <n v="0"/>
    <n v="37"/>
    <n v="0"/>
    <n v="0"/>
    <n v="70"/>
    <n v="29"/>
    <n v="0"/>
    <m/>
    <n v="12.8"/>
    <n v="0"/>
    <n v="0"/>
    <n v="0"/>
    <n v="6.4"/>
    <n v="0"/>
    <n v="0"/>
    <n v="7.8"/>
    <n v="19.5"/>
    <n v="0"/>
    <m/>
    <n v="4"/>
  </r>
  <r>
    <s v="RAM"/>
    <x v="7"/>
    <n v="153"/>
    <n v="0"/>
    <n v="0"/>
    <n v="0"/>
    <n v="0"/>
    <n v="27"/>
    <n v="17"/>
    <n v="25"/>
    <n v="58"/>
    <n v="0"/>
    <n v="26"/>
    <m/>
    <n v="0"/>
    <n v="0"/>
    <n v="0"/>
    <n v="0"/>
    <n v="3.2"/>
    <n v="6"/>
    <n v="6"/>
    <n v="3.9"/>
    <n v="0"/>
    <n v="3"/>
    <m/>
    <n v="5"/>
  </r>
  <r>
    <s v="SATURN"/>
    <x v="1"/>
    <n v="126"/>
    <n v="0"/>
    <n v="0"/>
    <n v="0"/>
    <n v="0"/>
    <n v="0"/>
    <n v="0"/>
    <n v="0"/>
    <n v="68"/>
    <n v="31"/>
    <n v="27"/>
    <m/>
    <n v="0"/>
    <n v="0"/>
    <n v="0"/>
    <n v="0"/>
    <n v="0"/>
    <n v="0"/>
    <n v="0"/>
    <n v="3.9"/>
    <n v="13"/>
    <n v="3"/>
    <m/>
    <n v="3"/>
  </r>
  <r>
    <s v="MARITANA"/>
    <x v="5"/>
    <n v="114"/>
    <n v="0"/>
    <n v="1"/>
    <n v="0"/>
    <n v="0"/>
    <n v="0"/>
    <n v="7"/>
    <n v="18"/>
    <n v="54"/>
    <n v="15"/>
    <n v="19"/>
    <m/>
    <n v="0"/>
    <n v="5.4"/>
    <n v="0"/>
    <n v="0"/>
    <n v="0"/>
    <n v="6"/>
    <n v="6"/>
    <n v="3.9"/>
    <n v="13"/>
    <n v="3"/>
    <m/>
    <n v="6"/>
  </r>
  <r>
    <s v="LAZY DAYS"/>
    <x v="2"/>
    <n v="100"/>
    <n v="0"/>
    <n v="0"/>
    <n v="14"/>
    <n v="9"/>
    <n v="19"/>
    <n v="9"/>
    <n v="5"/>
    <n v="33"/>
    <n v="0"/>
    <n v="11"/>
    <m/>
    <n v="0"/>
    <n v="0"/>
    <n v="6"/>
    <n v="3"/>
    <n v="3.2"/>
    <n v="6"/>
    <n v="6"/>
    <n v="3.9"/>
    <n v="0"/>
    <n v="3"/>
    <m/>
    <n v="7"/>
  </r>
  <r>
    <s v="VIRGINIE"/>
    <x v="1"/>
    <n v="98"/>
    <n v="0"/>
    <n v="0"/>
    <n v="0"/>
    <n v="0"/>
    <n v="0"/>
    <n v="0"/>
    <n v="0"/>
    <n v="67"/>
    <n v="0"/>
    <n v="31"/>
    <m/>
    <n v="0"/>
    <n v="0"/>
    <n v="0"/>
    <n v="0"/>
    <n v="0"/>
    <n v="0"/>
    <n v="0"/>
    <n v="3.9"/>
    <n v="0"/>
    <n v="3"/>
    <m/>
    <n v="2"/>
  </r>
  <r>
    <s v="WARATAH"/>
    <x v="4"/>
    <n v="97"/>
    <n v="0"/>
    <n v="0"/>
    <n v="0"/>
    <n v="21"/>
    <n v="39"/>
    <n v="0"/>
    <n v="37"/>
    <n v="0"/>
    <n v="0"/>
    <n v="0"/>
    <m/>
    <n v="0"/>
    <n v="0"/>
    <n v="0"/>
    <n v="3"/>
    <n v="3.2"/>
    <n v="0"/>
    <n v="6"/>
    <n v="0"/>
    <n v="0"/>
    <n v="0"/>
    <m/>
    <n v="3"/>
  </r>
  <r>
    <s v="MERITARE"/>
    <x v="1"/>
    <n v="95"/>
    <n v="0"/>
    <n v="0"/>
    <n v="0"/>
    <n v="0"/>
    <n v="0"/>
    <n v="0"/>
    <n v="28"/>
    <n v="48"/>
    <n v="19"/>
    <n v="0"/>
    <m/>
    <n v="0"/>
    <n v="0"/>
    <n v="0"/>
    <n v="0"/>
    <n v="0"/>
    <n v="0"/>
    <n v="6"/>
    <n v="3.9"/>
    <n v="13"/>
    <n v="0"/>
    <m/>
    <n v="3"/>
  </r>
  <r>
    <s v="SUMMER WIND"/>
    <x v="5"/>
    <n v="88"/>
    <n v="0"/>
    <n v="0"/>
    <n v="1"/>
    <n v="0"/>
    <n v="0"/>
    <n v="0"/>
    <n v="24"/>
    <n v="43"/>
    <n v="0"/>
    <n v="20"/>
    <m/>
    <n v="0"/>
    <n v="0"/>
    <n v="6"/>
    <n v="0"/>
    <n v="0"/>
    <n v="0"/>
    <n v="6"/>
    <n v="3.9"/>
    <n v="0"/>
    <n v="3"/>
    <m/>
    <n v="4"/>
  </r>
  <r>
    <s v="BLUE PETER"/>
    <x v="7"/>
    <n v="86"/>
    <n v="17"/>
    <n v="0"/>
    <n v="0"/>
    <n v="0"/>
    <n v="0"/>
    <n v="0"/>
    <n v="0"/>
    <n v="69"/>
    <n v="0"/>
    <n v="0"/>
    <m/>
    <n v="6.4"/>
    <n v="0"/>
    <n v="0"/>
    <n v="0"/>
    <n v="0"/>
    <n v="0"/>
    <n v="0"/>
    <n v="3.9"/>
    <n v="0"/>
    <n v="0"/>
    <m/>
    <n v="2"/>
  </r>
  <r>
    <s v="VIVIANNE"/>
    <x v="7"/>
    <n v="80"/>
    <n v="0"/>
    <n v="15"/>
    <n v="0"/>
    <n v="0"/>
    <n v="18"/>
    <n v="0"/>
    <n v="0"/>
    <n v="30"/>
    <n v="0"/>
    <n v="17"/>
    <m/>
    <n v="0"/>
    <n v="5.4"/>
    <n v="0"/>
    <n v="0"/>
    <n v="3.2"/>
    <n v="0"/>
    <n v="0"/>
    <n v="3.9"/>
    <n v="0"/>
    <n v="3"/>
    <m/>
    <n v="4"/>
  </r>
  <r>
    <s v="KAPR"/>
    <x v="8"/>
    <n v="80"/>
    <n v="3"/>
    <n v="9"/>
    <n v="4"/>
    <n v="7"/>
    <n v="14"/>
    <n v="0"/>
    <n v="12"/>
    <n v="16"/>
    <n v="9"/>
    <n v="6"/>
    <m/>
    <n v="6.4"/>
    <n v="5.4"/>
    <n v="6"/>
    <n v="3"/>
    <n v="3.2"/>
    <n v="0"/>
    <n v="6"/>
    <n v="3.9"/>
    <n v="13"/>
    <n v="3"/>
    <m/>
    <n v="9"/>
  </r>
  <r>
    <s v="GIANT SEA FISH"/>
    <x v="2"/>
    <n v="80"/>
    <n v="0"/>
    <n v="26"/>
    <n v="20"/>
    <n v="0"/>
    <n v="0"/>
    <n v="13"/>
    <n v="0"/>
    <n v="0"/>
    <n v="0"/>
    <n v="21"/>
    <m/>
    <n v="0"/>
    <n v="10.8"/>
    <n v="12"/>
    <n v="0"/>
    <n v="0"/>
    <n v="6"/>
    <n v="0"/>
    <n v="0"/>
    <n v="0"/>
    <n v="6"/>
    <m/>
    <n v="4"/>
  </r>
  <r>
    <s v="VLČÍ TLAPA"/>
    <x v="7"/>
    <n v="79"/>
    <n v="0"/>
    <n v="0"/>
    <n v="0"/>
    <n v="0"/>
    <n v="20"/>
    <n v="0"/>
    <n v="17"/>
    <n v="28"/>
    <n v="0"/>
    <n v="14"/>
    <m/>
    <n v="0"/>
    <n v="0"/>
    <n v="0"/>
    <n v="0"/>
    <n v="3.2"/>
    <n v="0"/>
    <n v="6"/>
    <n v="3.9"/>
    <n v="0"/>
    <n v="3"/>
    <m/>
    <n v="4"/>
  </r>
  <r>
    <s v="KLAUDIE"/>
    <x v="9"/>
    <n v="73"/>
    <n v="7"/>
    <n v="11"/>
    <n v="0"/>
    <n v="0"/>
    <n v="17"/>
    <n v="0"/>
    <n v="0"/>
    <n v="25"/>
    <n v="5"/>
    <n v="8"/>
    <m/>
    <n v="6.4"/>
    <n v="5.4"/>
    <n v="0"/>
    <n v="0"/>
    <n v="3.2"/>
    <n v="0"/>
    <n v="0"/>
    <n v="3.9"/>
    <n v="13"/>
    <n v="3"/>
    <m/>
    <n v="6"/>
  </r>
  <r>
    <s v="POHODA"/>
    <x v="5"/>
    <n v="73"/>
    <n v="0"/>
    <n v="0"/>
    <n v="12"/>
    <n v="0"/>
    <n v="0"/>
    <n v="0"/>
    <n v="0"/>
    <n v="47"/>
    <n v="13"/>
    <n v="1"/>
    <m/>
    <n v="0"/>
    <n v="0"/>
    <n v="0"/>
    <n v="0"/>
    <n v="0"/>
    <n v="0"/>
    <n v="0"/>
    <n v="0"/>
    <n v="0"/>
    <n v="0"/>
    <m/>
    <n v="4"/>
  </r>
  <r>
    <s v="FIRST LOVE"/>
    <x v="9"/>
    <n v="71"/>
    <n v="0"/>
    <n v="0"/>
    <n v="0"/>
    <n v="0"/>
    <n v="0"/>
    <n v="0"/>
    <n v="16"/>
    <n v="37"/>
    <n v="0"/>
    <n v="18"/>
    <m/>
    <n v="0"/>
    <n v="0"/>
    <n v="0"/>
    <n v="0"/>
    <n v="0"/>
    <n v="0"/>
    <n v="6"/>
    <n v="3.9"/>
    <n v="0"/>
    <n v="3"/>
    <m/>
    <n v="3"/>
  </r>
  <r>
    <s v="MASSACRA II"/>
    <x v="10"/>
    <n v="71"/>
    <n v="0"/>
    <n v="0"/>
    <n v="0"/>
    <n v="0"/>
    <n v="38"/>
    <n v="0"/>
    <n v="33"/>
    <n v="0"/>
    <n v="0"/>
    <n v="0"/>
    <m/>
    <n v="0"/>
    <n v="0"/>
    <n v="0"/>
    <n v="0"/>
    <n v="3.2"/>
    <n v="0"/>
    <n v="6"/>
    <n v="0"/>
    <n v="0"/>
    <n v="0"/>
    <m/>
    <n v="2"/>
  </r>
  <r>
    <s v="LADY KATE"/>
    <x v="11"/>
    <n v="62"/>
    <n v="0"/>
    <n v="0"/>
    <n v="0"/>
    <n v="0"/>
    <n v="24"/>
    <n v="0"/>
    <n v="0"/>
    <n v="38"/>
    <n v="0"/>
    <n v="0"/>
    <m/>
    <n v="0"/>
    <n v="0"/>
    <n v="0"/>
    <n v="0"/>
    <n v="0"/>
    <n v="0"/>
    <n v="0"/>
    <n v="0"/>
    <n v="0"/>
    <n v="0"/>
    <m/>
    <n v="2"/>
  </r>
  <r>
    <s v="VIVA"/>
    <x v="5"/>
    <n v="61"/>
    <n v="0"/>
    <n v="0"/>
    <n v="0"/>
    <n v="0"/>
    <n v="0"/>
    <n v="0"/>
    <n v="19"/>
    <n v="42"/>
    <n v="0"/>
    <n v="0"/>
    <m/>
    <n v="0"/>
    <n v="0"/>
    <n v="0"/>
    <n v="0"/>
    <n v="0"/>
    <n v="0"/>
    <n v="6"/>
    <n v="3.9"/>
    <n v="0"/>
    <n v="0"/>
    <m/>
    <n v="2"/>
  </r>
  <r>
    <s v="MARIGOLD"/>
    <x v="5"/>
    <n v="61"/>
    <n v="0"/>
    <n v="0"/>
    <n v="0"/>
    <n v="0"/>
    <n v="0"/>
    <n v="0"/>
    <n v="15"/>
    <n v="45"/>
    <n v="1"/>
    <n v="0"/>
    <m/>
    <n v="0"/>
    <n v="0"/>
    <n v="0"/>
    <n v="0"/>
    <n v="0"/>
    <n v="0"/>
    <n v="0"/>
    <n v="0"/>
    <n v="0"/>
    <n v="0"/>
    <m/>
    <n v="3"/>
  </r>
  <r>
    <s v="LUTAS"/>
    <x v="9"/>
    <n v="59"/>
    <n v="13"/>
    <n v="12"/>
    <n v="0"/>
    <n v="0"/>
    <n v="21"/>
    <n v="0"/>
    <n v="0"/>
    <n v="0"/>
    <n v="0"/>
    <n v="13"/>
    <m/>
    <n v="6.4"/>
    <n v="5.4"/>
    <n v="0"/>
    <n v="0"/>
    <n v="3.2"/>
    <n v="0"/>
    <n v="0"/>
    <n v="0"/>
    <n v="0"/>
    <n v="3"/>
    <m/>
    <n v="4"/>
  </r>
  <r>
    <s v="VIKTORIA"/>
    <x v="4"/>
    <n v="59"/>
    <n v="0"/>
    <n v="8"/>
    <n v="10"/>
    <n v="1"/>
    <n v="1"/>
    <n v="5"/>
    <n v="14"/>
    <n v="20"/>
    <n v="0"/>
    <n v="0"/>
    <m/>
    <n v="0"/>
    <n v="5.4"/>
    <n v="6"/>
    <n v="3"/>
    <n v="3.2"/>
    <n v="6"/>
    <n v="6"/>
    <n v="3.9"/>
    <n v="0"/>
    <n v="0"/>
    <m/>
    <n v="7"/>
  </r>
  <r>
    <s v="HAI AU"/>
    <x v="5"/>
    <n v="56"/>
    <n v="9"/>
    <n v="0"/>
    <n v="0"/>
    <n v="0"/>
    <n v="0"/>
    <n v="0"/>
    <n v="11"/>
    <n v="29"/>
    <n v="7"/>
    <n v="0"/>
    <m/>
    <n v="0"/>
    <n v="0"/>
    <n v="0"/>
    <n v="0"/>
    <n v="0"/>
    <n v="0"/>
    <n v="0"/>
    <n v="0"/>
    <n v="0"/>
    <n v="0"/>
    <m/>
    <n v="4"/>
  </r>
  <r>
    <s v="TINA"/>
    <x v="1"/>
    <n v="55"/>
    <n v="0"/>
    <n v="0"/>
    <n v="0"/>
    <n v="0"/>
    <n v="0"/>
    <n v="0"/>
    <n v="0"/>
    <n v="55"/>
    <n v="0"/>
    <n v="0"/>
    <m/>
    <n v="0"/>
    <n v="0"/>
    <n v="0"/>
    <n v="0"/>
    <n v="0"/>
    <n v="0"/>
    <n v="0"/>
    <n v="3.9"/>
    <n v="0"/>
    <n v="0"/>
    <m/>
    <n v="1"/>
  </r>
  <r>
    <s v="CONNIE"/>
    <x v="5"/>
    <n v="54"/>
    <n v="5"/>
    <n v="0"/>
    <n v="8"/>
    <n v="0"/>
    <n v="0"/>
    <n v="0"/>
    <n v="0"/>
    <n v="41"/>
    <n v="0"/>
    <n v="0"/>
    <m/>
    <n v="6.4"/>
    <n v="0"/>
    <n v="6"/>
    <n v="0"/>
    <n v="0"/>
    <n v="0"/>
    <n v="0"/>
    <n v="3.9"/>
    <n v="0"/>
    <n v="0"/>
    <m/>
    <n v="3"/>
  </r>
  <r>
    <s v="ČERVENÝ TRIMARAN"/>
    <x v="1"/>
    <n v="53"/>
    <n v="1"/>
    <n v="3"/>
    <n v="3"/>
    <n v="6"/>
    <n v="5"/>
    <n v="3"/>
    <n v="4"/>
    <n v="12"/>
    <n v="6"/>
    <n v="10"/>
    <m/>
    <n v="12.8"/>
    <n v="10.8"/>
    <n v="12"/>
    <n v="6"/>
    <n v="6.4"/>
    <n v="6"/>
    <n v="12"/>
    <n v="7.8"/>
    <n v="19.5"/>
    <n v="6"/>
    <m/>
    <n v="10"/>
  </r>
  <r>
    <s v="HOLIDAY"/>
    <x v="5"/>
    <n v="53"/>
    <n v="0"/>
    <n v="0"/>
    <n v="0"/>
    <n v="0"/>
    <n v="0"/>
    <n v="0"/>
    <n v="0"/>
    <n v="53"/>
    <n v="0"/>
    <n v="0"/>
    <m/>
    <n v="0"/>
    <n v="0"/>
    <n v="0"/>
    <n v="0"/>
    <n v="0"/>
    <n v="0"/>
    <n v="0"/>
    <n v="0"/>
    <n v="0"/>
    <n v="0"/>
    <m/>
    <n v="1"/>
  </r>
  <r>
    <s v="BELLA"/>
    <x v="5"/>
    <n v="52"/>
    <n v="0"/>
    <n v="0"/>
    <n v="0"/>
    <n v="0"/>
    <n v="0"/>
    <n v="0"/>
    <n v="0"/>
    <n v="52"/>
    <n v="0"/>
    <n v="0"/>
    <m/>
    <n v="0"/>
    <n v="0"/>
    <n v="0"/>
    <n v="0"/>
    <n v="0"/>
    <n v="0"/>
    <n v="0"/>
    <n v="0"/>
    <n v="0"/>
    <n v="0"/>
    <m/>
    <n v="1"/>
  </r>
  <r>
    <s v="JACQUELINE"/>
    <x v="12"/>
    <n v="51"/>
    <n v="0"/>
    <n v="0"/>
    <n v="0"/>
    <n v="0"/>
    <n v="0"/>
    <n v="0"/>
    <n v="0"/>
    <n v="51"/>
    <n v="0"/>
    <n v="0"/>
    <m/>
    <n v="0"/>
    <n v="0"/>
    <n v="0"/>
    <n v="0"/>
    <n v="0"/>
    <n v="0"/>
    <n v="0"/>
    <n v="3.9"/>
    <n v="0"/>
    <n v="0"/>
    <m/>
    <n v="1"/>
  </r>
  <r>
    <s v="CARUMELLA"/>
    <x v="1"/>
    <n v="50"/>
    <n v="0"/>
    <n v="0"/>
    <n v="0"/>
    <n v="0"/>
    <n v="0"/>
    <n v="0"/>
    <n v="0"/>
    <n v="50"/>
    <n v="0"/>
    <n v="0"/>
    <m/>
    <n v="0"/>
    <n v="0"/>
    <n v="0"/>
    <n v="0"/>
    <n v="0"/>
    <n v="0"/>
    <n v="0"/>
    <n v="3.9"/>
    <n v="0"/>
    <n v="0"/>
    <m/>
    <n v="1"/>
  </r>
  <r>
    <s v="BON VOYAGE"/>
    <x v="4"/>
    <n v="50"/>
    <n v="11"/>
    <n v="14"/>
    <n v="9"/>
    <n v="0"/>
    <n v="0"/>
    <n v="0"/>
    <n v="0"/>
    <n v="0"/>
    <n v="0"/>
    <n v="16"/>
    <m/>
    <n v="6.4"/>
    <n v="5.4"/>
    <n v="6"/>
    <n v="0"/>
    <n v="0"/>
    <n v="0"/>
    <n v="0"/>
    <n v="0"/>
    <n v="0"/>
    <n v="3"/>
    <m/>
    <n v="4"/>
  </r>
  <r>
    <s v="CÁCORKA"/>
    <x v="2"/>
    <n v="50"/>
    <n v="0"/>
    <n v="0"/>
    <n v="0"/>
    <n v="14"/>
    <n v="0"/>
    <n v="15"/>
    <n v="0"/>
    <n v="0"/>
    <n v="21"/>
    <n v="0"/>
    <m/>
    <n v="0"/>
    <n v="0"/>
    <n v="0"/>
    <n v="3"/>
    <n v="0"/>
    <n v="6"/>
    <n v="0"/>
    <n v="0"/>
    <n v="13"/>
    <n v="0"/>
    <m/>
    <n v="3"/>
  </r>
  <r>
    <s v="MOANA"/>
    <x v="2"/>
    <n v="49"/>
    <n v="0"/>
    <n v="0"/>
    <n v="0"/>
    <n v="0"/>
    <n v="0"/>
    <n v="8"/>
    <n v="0"/>
    <n v="26"/>
    <n v="0"/>
    <n v="15"/>
    <m/>
    <n v="0"/>
    <n v="0"/>
    <n v="0"/>
    <n v="0"/>
    <n v="0"/>
    <n v="6"/>
    <n v="0"/>
    <n v="3.9"/>
    <n v="0"/>
    <n v="3"/>
    <m/>
    <n v="3"/>
  </r>
  <r>
    <s v="ALTER EGO"/>
    <x v="1"/>
    <n v="49"/>
    <n v="0"/>
    <n v="0"/>
    <n v="0"/>
    <n v="0"/>
    <n v="0"/>
    <n v="0"/>
    <n v="0"/>
    <n v="49"/>
    <n v="0"/>
    <n v="0"/>
    <m/>
    <n v="0"/>
    <n v="0"/>
    <n v="0"/>
    <n v="0"/>
    <n v="0"/>
    <n v="0"/>
    <n v="0"/>
    <n v="3.9"/>
    <n v="0"/>
    <n v="0"/>
    <m/>
    <n v="1"/>
  </r>
  <r>
    <s v="BOHEMIA"/>
    <x v="9"/>
    <n v="47"/>
    <n v="6"/>
    <n v="0"/>
    <n v="0"/>
    <n v="10"/>
    <n v="22"/>
    <n v="0"/>
    <n v="0"/>
    <n v="9"/>
    <n v="0"/>
    <n v="0"/>
    <m/>
    <n v="6.4"/>
    <n v="0"/>
    <n v="0"/>
    <n v="3"/>
    <n v="3.2"/>
    <n v="0"/>
    <n v="0"/>
    <n v="3.9"/>
    <n v="0"/>
    <n v="0"/>
    <m/>
    <n v="4"/>
  </r>
  <r>
    <s v="ALBATROS"/>
    <x v="7"/>
    <n v="47"/>
    <n v="0"/>
    <n v="0"/>
    <n v="0"/>
    <n v="0"/>
    <n v="23"/>
    <n v="0"/>
    <n v="9"/>
    <n v="15"/>
    <n v="0"/>
    <n v="0"/>
    <m/>
    <n v="0"/>
    <n v="0"/>
    <n v="0"/>
    <n v="0"/>
    <n v="6.4"/>
    <n v="0"/>
    <n v="12"/>
    <n v="7.8"/>
    <n v="0"/>
    <n v="0"/>
    <m/>
    <n v="3"/>
  </r>
  <r>
    <s v="PATRIA"/>
    <x v="13"/>
    <n v="46"/>
    <n v="0"/>
    <n v="0"/>
    <n v="0"/>
    <n v="0"/>
    <n v="0"/>
    <n v="0"/>
    <n v="0"/>
    <n v="46"/>
    <n v="0"/>
    <n v="0"/>
    <m/>
    <n v="0"/>
    <n v="0"/>
    <n v="0"/>
    <n v="0"/>
    <n v="0"/>
    <n v="0"/>
    <n v="0"/>
    <n v="3.9"/>
    <n v="0"/>
    <n v="0"/>
    <m/>
    <n v="1"/>
  </r>
  <r>
    <s v="VRABČÁK RENNY"/>
    <x v="7"/>
    <n v="45"/>
    <n v="0"/>
    <n v="0"/>
    <n v="0"/>
    <n v="8"/>
    <n v="0"/>
    <n v="0"/>
    <n v="10"/>
    <n v="27"/>
    <n v="0"/>
    <n v="0"/>
    <m/>
    <n v="0"/>
    <n v="0"/>
    <n v="0"/>
    <n v="3"/>
    <n v="0"/>
    <n v="0"/>
    <n v="6"/>
    <n v="3.9"/>
    <n v="0"/>
    <n v="0"/>
    <m/>
    <n v="3"/>
  </r>
  <r>
    <s v="MÁŠA II."/>
    <x v="0"/>
    <n v="44"/>
    <n v="0"/>
    <n v="0"/>
    <n v="0"/>
    <n v="0"/>
    <n v="0"/>
    <n v="0"/>
    <n v="0"/>
    <n v="44"/>
    <n v="0"/>
    <n v="0"/>
    <m/>
    <n v="0"/>
    <n v="0"/>
    <n v="0"/>
    <n v="0"/>
    <n v="0"/>
    <n v="0"/>
    <n v="0"/>
    <n v="7.8"/>
    <n v="0"/>
    <n v="0"/>
    <m/>
    <n v="1"/>
  </r>
  <r>
    <s v="ALCAT"/>
    <x v="2"/>
    <n v="40"/>
    <n v="0"/>
    <n v="0"/>
    <n v="5"/>
    <n v="0"/>
    <n v="0"/>
    <n v="0"/>
    <n v="0"/>
    <n v="35"/>
    <n v="0"/>
    <n v="0"/>
    <m/>
    <n v="0"/>
    <n v="0"/>
    <n v="12"/>
    <n v="0"/>
    <n v="0"/>
    <n v="0"/>
    <n v="0"/>
    <n v="7.8"/>
    <n v="0"/>
    <n v="0"/>
    <m/>
    <n v="2"/>
  </r>
  <r>
    <s v="CARAVELLA"/>
    <x v="5"/>
    <n v="40"/>
    <n v="0"/>
    <n v="0"/>
    <n v="0"/>
    <n v="0"/>
    <n v="0"/>
    <n v="0"/>
    <n v="0"/>
    <n v="40"/>
    <n v="0"/>
    <n v="0"/>
    <m/>
    <n v="0"/>
    <n v="0"/>
    <n v="0"/>
    <n v="0"/>
    <n v="0"/>
    <n v="0"/>
    <n v="0"/>
    <n v="0"/>
    <n v="0"/>
    <n v="0"/>
    <m/>
    <n v="1"/>
  </r>
  <r>
    <s v="LEGENDE"/>
    <x v="4"/>
    <n v="39"/>
    <n v="0"/>
    <n v="0"/>
    <n v="0"/>
    <n v="0"/>
    <n v="15"/>
    <n v="0"/>
    <n v="0"/>
    <n v="24"/>
    <n v="0"/>
    <n v="0"/>
    <m/>
    <n v="0"/>
    <n v="0"/>
    <n v="0"/>
    <n v="0"/>
    <n v="0"/>
    <n v="0"/>
    <n v="0"/>
    <n v="0"/>
    <n v="0"/>
    <n v="0"/>
    <m/>
    <n v="2"/>
  </r>
  <r>
    <s v="YACKYDOCK"/>
    <x v="5"/>
    <n v="39"/>
    <n v="0"/>
    <n v="0"/>
    <n v="0"/>
    <n v="0"/>
    <n v="0"/>
    <n v="0"/>
    <n v="0"/>
    <n v="39"/>
    <n v="0"/>
    <n v="0"/>
    <m/>
    <n v="0"/>
    <n v="0"/>
    <n v="0"/>
    <n v="0"/>
    <n v="0"/>
    <n v="0"/>
    <n v="0"/>
    <n v="0"/>
    <n v="0"/>
    <n v="0"/>
    <m/>
    <n v="1"/>
  </r>
  <r>
    <s v="ORA"/>
    <x v="2"/>
    <n v="38"/>
    <n v="0"/>
    <n v="0"/>
    <n v="7"/>
    <n v="0"/>
    <n v="0"/>
    <n v="6"/>
    <n v="13"/>
    <n v="0"/>
    <n v="0"/>
    <n v="12"/>
    <m/>
    <n v="0"/>
    <n v="0"/>
    <n v="6"/>
    <n v="0"/>
    <n v="0"/>
    <n v="6"/>
    <n v="6"/>
    <n v="0"/>
    <n v="0"/>
    <n v="3"/>
    <m/>
    <n v="4"/>
  </r>
  <r>
    <s v="MAGDALENA"/>
    <x v="5"/>
    <n v="36"/>
    <n v="0"/>
    <n v="0"/>
    <n v="0"/>
    <n v="0"/>
    <n v="0"/>
    <n v="0"/>
    <n v="0"/>
    <n v="36"/>
    <n v="0"/>
    <n v="0"/>
    <m/>
    <n v="0"/>
    <n v="0"/>
    <n v="0"/>
    <n v="0"/>
    <n v="0"/>
    <n v="0"/>
    <n v="0"/>
    <n v="3.9"/>
    <n v="0"/>
    <n v="0"/>
    <m/>
    <n v="1"/>
  </r>
  <r>
    <s v="SAGITTA (LC)"/>
    <x v="7"/>
    <n v="36"/>
    <n v="4"/>
    <n v="5"/>
    <n v="0"/>
    <n v="0"/>
    <n v="10"/>
    <n v="0"/>
    <n v="3"/>
    <n v="11"/>
    <n v="0"/>
    <n v="3"/>
    <m/>
    <n v="6.4"/>
    <n v="5.4"/>
    <n v="0"/>
    <n v="0"/>
    <n v="3.2"/>
    <n v="0"/>
    <n v="6"/>
    <n v="3.9"/>
    <n v="0"/>
    <n v="3"/>
    <m/>
    <n v="6"/>
  </r>
  <r>
    <s v="ANTINOA"/>
    <x v="7"/>
    <n v="36"/>
    <n v="8"/>
    <n v="2"/>
    <n v="0"/>
    <n v="0"/>
    <n v="7"/>
    <n v="0"/>
    <n v="7"/>
    <n v="8"/>
    <n v="0"/>
    <n v="4"/>
    <m/>
    <n v="0"/>
    <n v="0"/>
    <n v="0"/>
    <n v="0"/>
    <n v="0"/>
    <n v="0"/>
    <n v="0"/>
    <n v="0"/>
    <n v="0"/>
    <n v="0"/>
    <m/>
    <n v="6"/>
  </r>
  <r>
    <s v="ARZAGA"/>
    <x v="5"/>
    <n v="34"/>
    <n v="0"/>
    <n v="0"/>
    <n v="0"/>
    <n v="0"/>
    <n v="0"/>
    <n v="0"/>
    <n v="0"/>
    <n v="34"/>
    <n v="0"/>
    <n v="0"/>
    <m/>
    <n v="0"/>
    <n v="0"/>
    <n v="0"/>
    <n v="0"/>
    <n v="0"/>
    <n v="0"/>
    <n v="0"/>
    <n v="0"/>
    <n v="0"/>
    <n v="0"/>
    <m/>
    <n v="1"/>
  </r>
  <r>
    <s v="LADY (LC)"/>
    <x v="7"/>
    <n v="33"/>
    <n v="0"/>
    <n v="0"/>
    <n v="0"/>
    <n v="0"/>
    <n v="11"/>
    <n v="0"/>
    <n v="0"/>
    <n v="21"/>
    <n v="0"/>
    <n v="1"/>
    <m/>
    <n v="0"/>
    <n v="0"/>
    <n v="0"/>
    <n v="0"/>
    <n v="3.2"/>
    <n v="0"/>
    <n v="0"/>
    <n v="3.9"/>
    <n v="0"/>
    <n v="3"/>
    <m/>
    <n v="3"/>
  </r>
  <r>
    <s v="AMAZONKA"/>
    <x v="4"/>
    <n v="32"/>
    <n v="0"/>
    <n v="0"/>
    <n v="0"/>
    <n v="0"/>
    <n v="16"/>
    <n v="0"/>
    <n v="6"/>
    <n v="10"/>
    <n v="0"/>
    <n v="0"/>
    <m/>
    <n v="0"/>
    <n v="0"/>
    <n v="0"/>
    <n v="0"/>
    <n v="3.2"/>
    <n v="0"/>
    <n v="6"/>
    <n v="3.9"/>
    <n v="0"/>
    <n v="0"/>
    <m/>
    <n v="3"/>
  </r>
  <r>
    <s v="MARS"/>
    <x v="4"/>
    <n v="32"/>
    <n v="0"/>
    <n v="0"/>
    <n v="0"/>
    <n v="0"/>
    <n v="0"/>
    <n v="0"/>
    <n v="0"/>
    <n v="32"/>
    <n v="0"/>
    <n v="0"/>
    <m/>
    <n v="0"/>
    <n v="0"/>
    <n v="0"/>
    <n v="0"/>
    <n v="0"/>
    <n v="0"/>
    <n v="0"/>
    <n v="0"/>
    <n v="0"/>
    <n v="0"/>
    <m/>
    <n v="1"/>
  </r>
  <r>
    <s v="ATLANTIS"/>
    <x v="4"/>
    <n v="31"/>
    <n v="0"/>
    <n v="0"/>
    <n v="0"/>
    <n v="0"/>
    <n v="31"/>
    <n v="0"/>
    <n v="0"/>
    <n v="0"/>
    <n v="0"/>
    <n v="0"/>
    <m/>
    <n v="0"/>
    <n v="0"/>
    <n v="0"/>
    <n v="0"/>
    <n v="0"/>
    <n v="0"/>
    <n v="0"/>
    <n v="0"/>
    <n v="0"/>
    <n v="0"/>
    <m/>
    <n v="1"/>
  </r>
  <r>
    <s v="SCHRODER"/>
    <x v="1"/>
    <n v="31"/>
    <n v="0"/>
    <n v="0"/>
    <n v="0"/>
    <n v="0"/>
    <n v="0"/>
    <n v="0"/>
    <n v="0"/>
    <n v="31"/>
    <n v="0"/>
    <n v="0"/>
    <m/>
    <n v="0"/>
    <n v="0"/>
    <n v="0"/>
    <n v="0"/>
    <n v="0"/>
    <n v="0"/>
    <n v="0"/>
    <n v="0"/>
    <n v="0"/>
    <n v="0"/>
    <m/>
    <n v="1"/>
  </r>
  <r>
    <s v="KANALOA"/>
    <x v="14"/>
    <n v="30"/>
    <n v="0"/>
    <n v="0"/>
    <n v="0"/>
    <n v="0"/>
    <n v="30"/>
    <n v="0"/>
    <n v="0"/>
    <n v="0"/>
    <n v="0"/>
    <n v="0"/>
    <m/>
    <n v="0"/>
    <n v="0"/>
    <n v="0"/>
    <n v="0"/>
    <n v="3.2"/>
    <n v="0"/>
    <n v="0"/>
    <n v="0"/>
    <n v="0"/>
    <n v="0"/>
    <m/>
    <n v="1"/>
  </r>
  <r>
    <s v="PÍĎALKA"/>
    <x v="15"/>
    <n v="30"/>
    <n v="0"/>
    <n v="0"/>
    <n v="0"/>
    <n v="0"/>
    <n v="0"/>
    <n v="0"/>
    <n v="0"/>
    <n v="0"/>
    <n v="30"/>
    <n v="0"/>
    <m/>
    <n v="0"/>
    <n v="0"/>
    <n v="0"/>
    <n v="0"/>
    <n v="0"/>
    <n v="0"/>
    <n v="0"/>
    <n v="0"/>
    <n v="13"/>
    <n v="0"/>
    <m/>
    <n v="1"/>
  </r>
  <r>
    <s v="ENID"/>
    <x v="1"/>
    <n v="28"/>
    <n v="0"/>
    <n v="0"/>
    <n v="0"/>
    <n v="0"/>
    <n v="0"/>
    <n v="0"/>
    <n v="0"/>
    <n v="0"/>
    <n v="28"/>
    <n v="0"/>
    <m/>
    <n v="0"/>
    <n v="0"/>
    <n v="0"/>
    <n v="0"/>
    <n v="0"/>
    <n v="0"/>
    <n v="0"/>
    <n v="0"/>
    <n v="19.5"/>
    <n v="0"/>
    <m/>
    <n v="1"/>
  </r>
  <r>
    <s v="HEIDI"/>
    <x v="2"/>
    <n v="27"/>
    <n v="0"/>
    <n v="0"/>
    <n v="2"/>
    <n v="0"/>
    <n v="12"/>
    <n v="4"/>
    <n v="0"/>
    <n v="0"/>
    <n v="0"/>
    <n v="9"/>
    <m/>
    <n v="0"/>
    <n v="0"/>
    <n v="6"/>
    <n v="0"/>
    <n v="3.2"/>
    <n v="6"/>
    <n v="0"/>
    <n v="0"/>
    <n v="0"/>
    <n v="3"/>
    <m/>
    <n v="4"/>
  </r>
  <r>
    <s v="VEGA"/>
    <x v="2"/>
    <n v="27"/>
    <n v="0"/>
    <n v="17"/>
    <n v="0"/>
    <n v="0"/>
    <n v="0"/>
    <n v="10"/>
    <n v="0"/>
    <n v="0"/>
    <n v="0"/>
    <n v="0"/>
    <m/>
    <n v="0"/>
    <n v="5.4"/>
    <n v="0"/>
    <n v="0"/>
    <n v="0"/>
    <n v="6"/>
    <n v="0"/>
    <n v="0"/>
    <n v="0"/>
    <n v="0"/>
    <m/>
    <n v="2"/>
  </r>
  <r>
    <s v="PELIKÁN"/>
    <x v="16"/>
    <n v="24"/>
    <n v="0"/>
    <n v="0"/>
    <n v="0"/>
    <n v="1"/>
    <n v="13"/>
    <n v="0"/>
    <n v="2"/>
    <n v="1"/>
    <n v="0"/>
    <n v="7"/>
    <m/>
    <n v="0"/>
    <n v="0"/>
    <n v="0"/>
    <n v="3"/>
    <n v="3.2"/>
    <n v="0"/>
    <n v="6"/>
    <n v="3.9"/>
    <n v="0"/>
    <n v="3"/>
    <m/>
    <n v="5"/>
  </r>
  <r>
    <s v="NIAGARA"/>
    <x v="5"/>
    <n v="23"/>
    <n v="0"/>
    <n v="0"/>
    <n v="0"/>
    <n v="0"/>
    <n v="0"/>
    <n v="0"/>
    <n v="0"/>
    <n v="23"/>
    <n v="0"/>
    <n v="0"/>
    <m/>
    <n v="0"/>
    <n v="0"/>
    <n v="0"/>
    <n v="0"/>
    <n v="0"/>
    <n v="0"/>
    <n v="0"/>
    <n v="0"/>
    <n v="0"/>
    <n v="0"/>
    <m/>
    <n v="1"/>
  </r>
  <r>
    <s v="TEREZA"/>
    <x v="5"/>
    <n v="22"/>
    <n v="0"/>
    <n v="0"/>
    <n v="0"/>
    <n v="0"/>
    <n v="0"/>
    <n v="0"/>
    <n v="0"/>
    <n v="22"/>
    <n v="0"/>
    <n v="0"/>
    <m/>
    <n v="0"/>
    <n v="0"/>
    <n v="0"/>
    <n v="0"/>
    <n v="0"/>
    <n v="0"/>
    <n v="0"/>
    <n v="3.9"/>
    <n v="0"/>
    <n v="0"/>
    <m/>
    <n v="1"/>
  </r>
  <r>
    <s v="ALINE"/>
    <x v="1"/>
    <n v="20"/>
    <n v="10"/>
    <n v="10"/>
    <n v="0"/>
    <n v="0"/>
    <n v="0"/>
    <n v="0"/>
    <n v="0"/>
    <n v="0"/>
    <n v="0"/>
    <n v="0"/>
    <m/>
    <n v="6.4"/>
    <n v="5.4"/>
    <n v="0"/>
    <n v="0"/>
    <n v="0"/>
    <n v="0"/>
    <n v="0"/>
    <n v="0"/>
    <n v="0"/>
    <n v="0"/>
    <m/>
    <n v="2"/>
  </r>
  <r>
    <s v="DORY"/>
    <x v="7"/>
    <n v="20"/>
    <n v="0"/>
    <n v="20"/>
    <n v="0"/>
    <n v="0"/>
    <n v="0"/>
    <n v="0"/>
    <n v="0"/>
    <n v="0"/>
    <n v="0"/>
    <n v="0"/>
    <m/>
    <n v="0"/>
    <n v="5.4"/>
    <n v="0"/>
    <n v="0"/>
    <n v="0"/>
    <n v="0"/>
    <n v="0"/>
    <n v="0"/>
    <n v="0"/>
    <n v="0"/>
    <m/>
    <n v="1"/>
  </r>
  <r>
    <s v="SKYLLA"/>
    <x v="1"/>
    <n v="20"/>
    <n v="0"/>
    <n v="0"/>
    <n v="0"/>
    <n v="0"/>
    <n v="0"/>
    <n v="0"/>
    <n v="20"/>
    <n v="0"/>
    <n v="0"/>
    <n v="0"/>
    <m/>
    <n v="0"/>
    <n v="0"/>
    <n v="0"/>
    <n v="0"/>
    <n v="0"/>
    <n v="0"/>
    <n v="6"/>
    <n v="0"/>
    <n v="0"/>
    <n v="0"/>
    <m/>
    <n v="1"/>
  </r>
  <r>
    <s v="FINN"/>
    <x v="1"/>
    <n v="19"/>
    <n v="0"/>
    <n v="19"/>
    <n v="0"/>
    <n v="0"/>
    <n v="0"/>
    <n v="0"/>
    <n v="0"/>
    <n v="0"/>
    <n v="0"/>
    <n v="0"/>
    <m/>
    <n v="0"/>
    <n v="10.8"/>
    <n v="0"/>
    <n v="0"/>
    <n v="0"/>
    <n v="0"/>
    <n v="0"/>
    <n v="0"/>
    <n v="0"/>
    <n v="0"/>
    <m/>
    <n v="1"/>
  </r>
  <r>
    <s v="PERFORMANCE"/>
    <x v="7"/>
    <n v="19"/>
    <n v="0"/>
    <n v="0"/>
    <n v="0"/>
    <n v="19"/>
    <n v="0"/>
    <n v="0"/>
    <n v="0"/>
    <n v="0"/>
    <n v="0"/>
    <n v="0"/>
    <m/>
    <n v="0"/>
    <n v="0"/>
    <n v="0"/>
    <n v="3"/>
    <n v="0"/>
    <n v="0"/>
    <n v="0"/>
    <n v="0"/>
    <n v="0"/>
    <n v="0"/>
    <m/>
    <n v="1"/>
  </r>
  <r>
    <s v="URSUS"/>
    <x v="5"/>
    <n v="19"/>
    <n v="0"/>
    <n v="0"/>
    <n v="0"/>
    <n v="0"/>
    <n v="0"/>
    <n v="0"/>
    <n v="0"/>
    <n v="19"/>
    <n v="0"/>
    <n v="0"/>
    <m/>
    <n v="0"/>
    <n v="0"/>
    <n v="0"/>
    <n v="0"/>
    <n v="0"/>
    <n v="0"/>
    <n v="0"/>
    <n v="0"/>
    <n v="0"/>
    <n v="0"/>
    <m/>
    <n v="1"/>
  </r>
  <r>
    <s v="BOUŘLIVÁK"/>
    <x v="1"/>
    <n v="18"/>
    <n v="0"/>
    <n v="18"/>
    <n v="0"/>
    <n v="0"/>
    <n v="0"/>
    <n v="0"/>
    <n v="0"/>
    <n v="0"/>
    <n v="0"/>
    <n v="0"/>
    <m/>
    <n v="0"/>
    <n v="5.4"/>
    <n v="0"/>
    <n v="0"/>
    <n v="0"/>
    <n v="0"/>
    <n v="0"/>
    <n v="0"/>
    <n v="0"/>
    <n v="0"/>
    <m/>
    <n v="1"/>
  </r>
  <r>
    <s v="COLUMBIA"/>
    <x v="5"/>
    <n v="18"/>
    <n v="0"/>
    <n v="0"/>
    <n v="0"/>
    <n v="0"/>
    <n v="0"/>
    <n v="0"/>
    <n v="0"/>
    <n v="18"/>
    <n v="0"/>
    <n v="0"/>
    <m/>
    <n v="0"/>
    <n v="0"/>
    <n v="0"/>
    <n v="0"/>
    <n v="0"/>
    <n v="0"/>
    <n v="0"/>
    <n v="0"/>
    <n v="0"/>
    <n v="0"/>
    <m/>
    <n v="1"/>
  </r>
  <r>
    <s v="DIANA"/>
    <x v="8"/>
    <n v="17"/>
    <n v="0"/>
    <n v="0"/>
    <n v="0"/>
    <n v="0"/>
    <n v="0"/>
    <n v="0"/>
    <n v="0"/>
    <n v="17"/>
    <n v="0"/>
    <n v="0"/>
    <m/>
    <n v="0"/>
    <n v="0"/>
    <n v="0"/>
    <n v="0"/>
    <n v="0"/>
    <n v="0"/>
    <n v="0"/>
    <n v="3.9"/>
    <n v="0"/>
    <n v="0"/>
    <m/>
    <n v="1"/>
  </r>
  <r>
    <s v="SAMAFLEUR"/>
    <x v="15"/>
    <n v="17"/>
    <n v="0"/>
    <n v="0"/>
    <n v="0"/>
    <n v="0"/>
    <n v="0"/>
    <n v="0"/>
    <n v="0"/>
    <n v="0"/>
    <n v="17"/>
    <n v="0"/>
    <m/>
    <n v="0"/>
    <n v="0"/>
    <n v="0"/>
    <n v="0"/>
    <n v="0"/>
    <n v="0"/>
    <n v="0"/>
    <n v="0"/>
    <n v="13"/>
    <n v="0"/>
    <m/>
    <n v="1"/>
  </r>
  <r>
    <s v="CELSIO"/>
    <x v="10"/>
    <n v="17"/>
    <n v="0"/>
    <n v="0"/>
    <n v="0"/>
    <n v="17"/>
    <n v="0"/>
    <n v="0"/>
    <n v="0"/>
    <n v="0"/>
    <n v="0"/>
    <n v="0"/>
    <m/>
    <n v="0"/>
    <n v="0"/>
    <n v="0"/>
    <n v="3"/>
    <n v="0"/>
    <n v="0"/>
    <n v="0"/>
    <n v="0"/>
    <n v="0"/>
    <n v="0"/>
    <m/>
    <n v="1"/>
  </r>
  <r>
    <s v="CHVILKA"/>
    <x v="5"/>
    <n v="16"/>
    <n v="0"/>
    <n v="16"/>
    <n v="0"/>
    <n v="0"/>
    <n v="0"/>
    <n v="0"/>
    <n v="0"/>
    <n v="0"/>
    <n v="0"/>
    <n v="0"/>
    <m/>
    <n v="0"/>
    <n v="5.4"/>
    <n v="0"/>
    <n v="0"/>
    <n v="0"/>
    <n v="0"/>
    <n v="0"/>
    <n v="0"/>
    <n v="0"/>
    <n v="0"/>
    <m/>
    <n v="1"/>
  </r>
  <r>
    <s v="UNDER-CONSTRUCTION"/>
    <x v="5"/>
    <n v="14"/>
    <n v="0"/>
    <n v="0"/>
    <n v="6"/>
    <n v="0"/>
    <n v="0"/>
    <n v="0"/>
    <n v="8"/>
    <n v="0"/>
    <n v="0"/>
    <n v="0"/>
    <m/>
    <n v="0"/>
    <n v="0"/>
    <n v="6"/>
    <n v="0"/>
    <n v="0"/>
    <n v="0"/>
    <n v="6"/>
    <n v="0"/>
    <n v="0"/>
    <n v="0"/>
    <m/>
    <n v="2"/>
  </r>
  <r>
    <s v="TULÁK"/>
    <x v="15"/>
    <n v="14"/>
    <n v="0"/>
    <n v="0"/>
    <n v="0"/>
    <n v="0"/>
    <n v="0"/>
    <n v="0"/>
    <n v="0"/>
    <n v="0"/>
    <n v="14"/>
    <n v="0"/>
    <m/>
    <n v="0"/>
    <n v="0"/>
    <n v="0"/>
    <n v="0"/>
    <n v="0"/>
    <n v="0"/>
    <n v="0"/>
    <n v="0"/>
    <n v="13"/>
    <n v="0"/>
    <m/>
    <n v="1"/>
  </r>
  <r>
    <s v="GRACE"/>
    <x v="17"/>
    <n v="14"/>
    <n v="0"/>
    <n v="0"/>
    <n v="0"/>
    <n v="0"/>
    <n v="0"/>
    <n v="0"/>
    <n v="0"/>
    <n v="14"/>
    <n v="0"/>
    <n v="0"/>
    <m/>
    <n v="0"/>
    <n v="0"/>
    <n v="0"/>
    <n v="0"/>
    <n v="0"/>
    <n v="0"/>
    <n v="0"/>
    <n v="0"/>
    <n v="0"/>
    <n v="0"/>
    <m/>
    <n v="1"/>
  </r>
  <r>
    <s v="BIENE"/>
    <x v="4"/>
    <n v="13"/>
    <n v="0"/>
    <n v="0"/>
    <n v="0"/>
    <n v="0"/>
    <n v="0"/>
    <n v="0"/>
    <n v="0"/>
    <n v="13"/>
    <n v="0"/>
    <n v="0"/>
    <m/>
    <n v="0"/>
    <n v="0"/>
    <n v="0"/>
    <n v="0"/>
    <n v="0"/>
    <n v="0"/>
    <n v="0"/>
    <n v="3.9"/>
    <n v="0"/>
    <n v="0"/>
    <m/>
    <n v="1"/>
  </r>
  <r>
    <s v="RESCÁTOR"/>
    <x v="2"/>
    <n v="13"/>
    <n v="0"/>
    <n v="0"/>
    <n v="13"/>
    <n v="0"/>
    <n v="0"/>
    <n v="0"/>
    <n v="0"/>
    <n v="0"/>
    <n v="0"/>
    <n v="0"/>
    <m/>
    <n v="0"/>
    <n v="0"/>
    <n v="6"/>
    <n v="0"/>
    <n v="0"/>
    <n v="0"/>
    <n v="0"/>
    <n v="0"/>
    <n v="0"/>
    <n v="0"/>
    <m/>
    <n v="1"/>
  </r>
  <r>
    <s v="JOY"/>
    <x v="1"/>
    <n v="13"/>
    <n v="0"/>
    <n v="13"/>
    <n v="0"/>
    <n v="0"/>
    <n v="0"/>
    <n v="0"/>
    <n v="0"/>
    <n v="0"/>
    <n v="0"/>
    <n v="0"/>
    <m/>
    <n v="0"/>
    <n v="5.4"/>
    <n v="0"/>
    <n v="0"/>
    <n v="0"/>
    <n v="0"/>
    <n v="0"/>
    <n v="0"/>
    <n v="0"/>
    <n v="0"/>
    <m/>
    <n v="1"/>
  </r>
  <r>
    <s v="LADY 3"/>
    <x v="15"/>
    <n v="12"/>
    <n v="0"/>
    <n v="0"/>
    <n v="0"/>
    <n v="0"/>
    <n v="0"/>
    <n v="0"/>
    <n v="0"/>
    <n v="0"/>
    <n v="12"/>
    <n v="0"/>
    <m/>
    <n v="0"/>
    <n v="0"/>
    <n v="0"/>
    <n v="0"/>
    <n v="0"/>
    <n v="0"/>
    <n v="0"/>
    <n v="0"/>
    <n v="13"/>
    <n v="0"/>
    <m/>
    <n v="1"/>
  </r>
  <r>
    <s v="COSTA NOSTRA"/>
    <x v="15"/>
    <n v="11"/>
    <n v="0"/>
    <n v="0"/>
    <n v="0"/>
    <n v="0"/>
    <n v="0"/>
    <n v="0"/>
    <n v="0"/>
    <n v="0"/>
    <n v="11"/>
    <n v="0"/>
    <m/>
    <n v="0"/>
    <n v="0"/>
    <n v="0"/>
    <n v="0"/>
    <n v="0"/>
    <n v="0"/>
    <n v="0"/>
    <n v="0"/>
    <n v="13"/>
    <n v="0"/>
    <m/>
    <n v="1"/>
  </r>
  <r>
    <s v="TARA"/>
    <x v="7"/>
    <n v="10"/>
    <n v="0"/>
    <n v="0"/>
    <n v="0"/>
    <n v="0"/>
    <n v="3"/>
    <n v="1"/>
    <n v="0"/>
    <n v="6"/>
    <n v="0"/>
    <n v="0"/>
    <m/>
    <n v="0"/>
    <n v="0"/>
    <n v="0"/>
    <n v="0"/>
    <n v="3.2"/>
    <n v="6"/>
    <n v="0"/>
    <n v="3.9"/>
    <n v="0"/>
    <n v="0"/>
    <m/>
    <n v="3"/>
  </r>
  <r>
    <s v="ORION"/>
    <x v="15"/>
    <n v="10"/>
    <n v="0"/>
    <n v="0"/>
    <n v="0"/>
    <n v="0"/>
    <n v="0"/>
    <n v="0"/>
    <n v="0"/>
    <n v="0"/>
    <n v="10"/>
    <n v="0"/>
    <m/>
    <n v="0"/>
    <n v="0"/>
    <n v="0"/>
    <n v="0"/>
    <n v="0"/>
    <n v="0"/>
    <n v="0"/>
    <n v="0"/>
    <n v="0"/>
    <n v="0"/>
    <m/>
    <n v="1"/>
  </r>
  <r>
    <s v="DION"/>
    <x v="2"/>
    <n v="8"/>
    <n v="0"/>
    <n v="0"/>
    <n v="0"/>
    <n v="1"/>
    <n v="0"/>
    <n v="0"/>
    <n v="0"/>
    <n v="7"/>
    <n v="0"/>
    <n v="0"/>
    <m/>
    <n v="0"/>
    <n v="0"/>
    <n v="0"/>
    <n v="3"/>
    <n v="0"/>
    <n v="0"/>
    <n v="0"/>
    <n v="3.9"/>
    <n v="0"/>
    <n v="0"/>
    <m/>
    <n v="2"/>
  </r>
  <r>
    <s v="ASTARTÉ"/>
    <x v="4"/>
    <n v="8"/>
    <n v="0"/>
    <n v="0"/>
    <n v="0"/>
    <n v="0"/>
    <n v="8"/>
    <n v="0"/>
    <n v="0"/>
    <n v="0"/>
    <n v="0"/>
    <n v="0"/>
    <m/>
    <n v="0"/>
    <n v="0"/>
    <n v="0"/>
    <n v="0"/>
    <n v="0"/>
    <n v="0"/>
    <n v="0"/>
    <n v="0"/>
    <n v="0"/>
    <n v="0"/>
    <m/>
    <n v="1"/>
  </r>
  <r>
    <s v="GLORIA"/>
    <x v="15"/>
    <n v="8"/>
    <n v="0"/>
    <n v="0"/>
    <n v="0"/>
    <n v="0"/>
    <n v="0"/>
    <n v="0"/>
    <n v="0"/>
    <n v="0"/>
    <n v="8"/>
    <n v="0"/>
    <m/>
    <n v="0"/>
    <n v="0"/>
    <n v="0"/>
    <n v="0"/>
    <n v="0"/>
    <n v="0"/>
    <n v="0"/>
    <n v="0"/>
    <n v="0"/>
    <n v="0"/>
    <m/>
    <n v="1"/>
  </r>
  <r>
    <s v="JAEL"/>
    <x v="16"/>
    <n v="7"/>
    <n v="0"/>
    <n v="7"/>
    <n v="0"/>
    <n v="0"/>
    <n v="0"/>
    <n v="0"/>
    <n v="0"/>
    <n v="0"/>
    <n v="0"/>
    <n v="0"/>
    <m/>
    <n v="0"/>
    <n v="5.4"/>
    <n v="0"/>
    <n v="0"/>
    <n v="0"/>
    <n v="0"/>
    <n v="0"/>
    <n v="0"/>
    <n v="0"/>
    <n v="0"/>
    <m/>
    <n v="1"/>
  </r>
  <r>
    <s v="ANABELA"/>
    <x v="7"/>
    <n v="6"/>
    <n v="0"/>
    <n v="6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m/>
    <n v="1"/>
  </r>
  <r>
    <s v="IRIST MIST"/>
    <x v="7"/>
    <n v="6"/>
    <n v="0"/>
    <n v="0"/>
    <n v="0"/>
    <n v="0"/>
    <n v="6"/>
    <n v="0"/>
    <n v="0"/>
    <n v="0"/>
    <n v="0"/>
    <n v="0"/>
    <m/>
    <n v="0"/>
    <n v="0"/>
    <n v="0"/>
    <n v="0"/>
    <n v="0"/>
    <n v="0"/>
    <n v="0"/>
    <n v="0"/>
    <n v="0"/>
    <n v="0"/>
    <m/>
    <n v="1"/>
  </r>
  <r>
    <s v="MOGLI"/>
    <x v="7"/>
    <n v="5"/>
    <n v="0"/>
    <n v="0"/>
    <n v="0"/>
    <n v="0"/>
    <n v="0"/>
    <n v="0"/>
    <n v="0"/>
    <n v="5"/>
    <n v="0"/>
    <n v="0"/>
    <m/>
    <n v="0"/>
    <n v="0"/>
    <n v="0"/>
    <n v="0"/>
    <n v="0"/>
    <n v="0"/>
    <n v="0"/>
    <n v="3.9"/>
    <n v="0"/>
    <n v="0"/>
    <m/>
    <n v="1"/>
  </r>
  <r>
    <s v="KIM"/>
    <x v="2"/>
    <n v="5"/>
    <n v="0"/>
    <n v="0"/>
    <n v="0"/>
    <n v="1"/>
    <n v="0"/>
    <n v="2"/>
    <n v="1"/>
    <n v="1"/>
    <n v="0"/>
    <n v="0"/>
    <m/>
    <n v="0"/>
    <n v="0"/>
    <n v="0"/>
    <n v="3"/>
    <n v="0"/>
    <n v="6"/>
    <n v="6"/>
    <n v="3.9"/>
    <n v="0"/>
    <n v="0"/>
    <m/>
    <n v="4"/>
  </r>
  <r>
    <s v="NORD"/>
    <x v="18"/>
    <n v="5"/>
    <n v="0"/>
    <n v="0"/>
    <n v="0"/>
    <n v="0"/>
    <n v="0"/>
    <n v="0"/>
    <n v="0"/>
    <n v="0"/>
    <n v="0"/>
    <n v="5"/>
    <m/>
    <n v="0"/>
    <n v="0"/>
    <n v="0"/>
    <n v="0"/>
    <n v="0"/>
    <n v="0"/>
    <n v="0"/>
    <n v="0"/>
    <n v="0"/>
    <n v="3"/>
    <m/>
    <n v="1"/>
  </r>
  <r>
    <s v="SONY A"/>
    <x v="4"/>
    <n v="4"/>
    <n v="0"/>
    <n v="4"/>
    <n v="0"/>
    <n v="0"/>
    <n v="0"/>
    <n v="0"/>
    <n v="0"/>
    <n v="0"/>
    <n v="0"/>
    <n v="0"/>
    <m/>
    <n v="0"/>
    <n v="5.4"/>
    <n v="0"/>
    <n v="0"/>
    <n v="0"/>
    <n v="0"/>
    <n v="0"/>
    <n v="0"/>
    <n v="0"/>
    <n v="0"/>
    <m/>
    <n v="1"/>
  </r>
  <r>
    <s v="CANNETE"/>
    <x v="7"/>
    <n v="4"/>
    <n v="0"/>
    <n v="0"/>
    <n v="0"/>
    <n v="0"/>
    <n v="4"/>
    <n v="0"/>
    <n v="0"/>
    <n v="0"/>
    <n v="0"/>
    <n v="0"/>
    <m/>
    <n v="0"/>
    <n v="0"/>
    <n v="0"/>
    <n v="0"/>
    <n v="3.2"/>
    <n v="0"/>
    <n v="0"/>
    <n v="0"/>
    <n v="0"/>
    <n v="0"/>
    <m/>
    <n v="1"/>
  </r>
  <r>
    <s v="SANTANA"/>
    <x v="15"/>
    <n v="4"/>
    <n v="0"/>
    <n v="0"/>
    <n v="0"/>
    <n v="0"/>
    <n v="0"/>
    <n v="0"/>
    <n v="0"/>
    <n v="0"/>
    <n v="4"/>
    <n v="0"/>
    <m/>
    <n v="0"/>
    <n v="0"/>
    <n v="0"/>
    <n v="0"/>
    <n v="0"/>
    <n v="0"/>
    <n v="0"/>
    <n v="0"/>
    <n v="13"/>
    <n v="0"/>
    <m/>
    <n v="1"/>
  </r>
  <r>
    <s v="KOZELÍNA"/>
    <x v="7"/>
    <n v="3"/>
    <n v="0"/>
    <n v="0"/>
    <n v="0"/>
    <n v="0"/>
    <n v="2"/>
    <n v="0"/>
    <n v="0"/>
    <n v="1"/>
    <n v="0"/>
    <n v="0"/>
    <m/>
    <n v="0"/>
    <n v="0"/>
    <n v="0"/>
    <n v="0"/>
    <n v="3.2"/>
    <n v="0"/>
    <n v="0"/>
    <n v="3.9"/>
    <n v="0"/>
    <n v="0"/>
    <m/>
    <n v="2"/>
  </r>
  <r>
    <s v="BERTA"/>
    <x v="15"/>
    <n v="1"/>
    <n v="0"/>
    <n v="0"/>
    <n v="0"/>
    <n v="0"/>
    <n v="0"/>
    <n v="0"/>
    <n v="0"/>
    <n v="0"/>
    <n v="1"/>
    <n v="0"/>
    <m/>
    <n v="0"/>
    <n v="0"/>
    <n v="0"/>
    <n v="0"/>
    <n v="0"/>
    <n v="0"/>
    <n v="0"/>
    <n v="0"/>
    <n v="13"/>
    <n v="0"/>
    <m/>
    <n v="1"/>
  </r>
  <r>
    <s v="MIRA"/>
    <x v="15"/>
    <n v="1"/>
    <n v="0"/>
    <n v="0"/>
    <n v="0"/>
    <n v="0"/>
    <n v="0"/>
    <n v="0"/>
    <n v="0"/>
    <n v="0"/>
    <n v="1"/>
    <n v="0"/>
    <m/>
    <n v="0"/>
    <n v="0"/>
    <n v="0"/>
    <n v="0"/>
    <n v="0"/>
    <n v="0"/>
    <n v="0"/>
    <n v="0"/>
    <n v="13"/>
    <n v="0"/>
    <m/>
    <n v="1"/>
  </r>
  <r>
    <s v="FÉNIX"/>
    <x v="1"/>
    <n v="1"/>
    <n v="0"/>
    <n v="0"/>
    <n v="0"/>
    <n v="0"/>
    <n v="0"/>
    <n v="0"/>
    <n v="0"/>
    <n v="1"/>
    <n v="0"/>
    <n v="0"/>
    <m/>
    <n v="0"/>
    <n v="0"/>
    <n v="0"/>
    <n v="0"/>
    <n v="0"/>
    <n v="0"/>
    <n v="0"/>
    <n v="7.8"/>
    <n v="0"/>
    <n v="0"/>
    <m/>
    <n v="1"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  <r>
    <m/>
    <x v="19"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6" applyNumberFormats="0" applyBorderFormats="0" applyFontFormats="0" applyPatternFormats="0" applyAlignmentFormats="0" applyWidthHeightFormats="1" dataCaption="Values" showMissing="0" updatedVersion="6" minRefreshableVersion="3" itemPrintTitles="1" createdVersion="5" indent="0" compact="0" compactData="0" gridDropZones="1" multipleFieldFilters="0">
  <location ref="A3:C25" firstHeaderRow="1" firstDataRow="2" firstDataCol="1"/>
  <pivotFields count="26">
    <pivotField dataField="1" compact="0" outline="0" showAll="0"/>
    <pivotField axis="axisRow" compact="0" outline="0" showAll="0" sortType="descending">
      <items count="31">
        <item x="1"/>
        <item x="4"/>
        <item m="1" x="22"/>
        <item m="1" x="29"/>
        <item m="1" x="23"/>
        <item x="2"/>
        <item x="10"/>
        <item m="1" x="28"/>
        <item x="5"/>
        <item x="0"/>
        <item x="8"/>
        <item m="1" x="27"/>
        <item x="9"/>
        <item x="16"/>
        <item m="1" x="20"/>
        <item x="6"/>
        <item x="7"/>
        <item m="1" x="25"/>
        <item x="14"/>
        <item m="1" x="24"/>
        <item x="3"/>
        <item x="11"/>
        <item x="12"/>
        <item x="13"/>
        <item x="15"/>
        <item x="17"/>
        <item m="1" x="26"/>
        <item m="1" x="21"/>
        <item x="18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2" outline="0" showAll="0"/>
    <pivotField compact="0" numFmtId="2" outline="0" showAll="0"/>
    <pivotField compact="0" numFmtId="2" outline="0" showAll="0"/>
    <pivotField compact="0" numFmtId="2" outline="0" showAll="0"/>
    <pivotField compact="0" numFmtId="2" outline="0" showAll="0"/>
    <pivotField compact="0" numFmtId="2" outline="0" showAll="0"/>
    <pivotField compact="0" numFmtId="2" outline="0" showAll="0"/>
    <pivotField compact="0" numFmtId="2" outline="0" showAll="0"/>
    <pivotField compact="0" numFmtId="2" outline="0" showAll="0"/>
    <pivotField compact="0" numFmtId="2" outline="0" showAll="0"/>
    <pivotField compact="0" outline="0" showAll="0"/>
    <pivotField dataField="1" compact="0" outline="0" showAll="0"/>
  </pivotFields>
  <rowFields count="1">
    <field x="1"/>
  </rowFields>
  <rowItems count="21">
    <i>
      <x v="8"/>
    </i>
    <i>
      <x/>
    </i>
    <i>
      <x v="16"/>
    </i>
    <i>
      <x v="5"/>
    </i>
    <i>
      <x v="1"/>
    </i>
    <i>
      <x v="24"/>
    </i>
    <i>
      <x v="12"/>
    </i>
    <i>
      <x v="9"/>
    </i>
    <i>
      <x v="6"/>
    </i>
    <i>
      <x v="10"/>
    </i>
    <i>
      <x v="13"/>
    </i>
    <i>
      <x v="18"/>
    </i>
    <i>
      <x v="28"/>
    </i>
    <i>
      <x v="23"/>
    </i>
    <i>
      <x v="20"/>
    </i>
    <i>
      <x v="25"/>
    </i>
    <i>
      <x v="21"/>
    </i>
    <i>
      <x v="22"/>
    </i>
    <i>
      <x v="15"/>
    </i>
    <i>
      <x v="29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Loď" fld="0" subtotal="count" baseField="0" baseItem="0"/>
    <dataField name="Sum of Počet závodů" fld="25" baseField="0" baseItem="0"/>
  </dataFields>
  <formats count="14">
    <format dxfId="136">
      <pivotArea type="all" dataOnly="0" outline="0" fieldPosition="0"/>
    </format>
    <format dxfId="135">
      <pivotArea type="origin" dataOnly="0" labelOnly="1" outline="0" fieldPosition="0"/>
    </format>
    <format dxfId="134">
      <pivotArea dataOnly="0" labelOnly="1" outline="0" fieldPosition="0">
        <references count="1">
          <reference field="4294967294" count="0"/>
        </references>
      </pivotArea>
    </format>
    <format dxfId="133">
      <pivotArea dataOnly="0" labelOnly="1" outline="0" fieldPosition="0">
        <references count="1">
          <reference field="4294967294" count="0"/>
        </references>
      </pivotArea>
    </format>
    <format dxfId="132">
      <pivotArea dataOnly="0" labelOnly="1" outline="0" fieldPosition="0">
        <references count="1">
          <reference field="4294967294" count="0"/>
        </references>
      </pivotArea>
    </format>
    <format dxfId="1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dataOnly="0" labelOnly="1" outline="0" fieldPosition="0">
        <references count="1">
          <reference field="1" count="0"/>
        </references>
      </pivotArea>
    </format>
    <format dxfId="124">
      <pivotArea dataOnly="0" labelOnly="1" grandRow="1" outline="0" fieldPosition="0"/>
    </format>
    <format dxfId="1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22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21"/>
  <sheetViews>
    <sheetView showGridLines="0" zoomScale="85" zoomScaleNormal="85" workbookViewId="0">
      <pane ySplit="2" topLeftCell="A3" activePane="bottomLeft" state="frozen"/>
      <selection pane="bottomLeft"/>
    </sheetView>
  </sheetViews>
  <sheetFormatPr defaultColWidth="8.88671875" defaultRowHeight="11.4" x14ac:dyDescent="0.2"/>
  <cols>
    <col min="1" max="1" width="2.77734375" style="43" customWidth="1"/>
    <col min="2" max="2" width="19" style="43" bestFit="1" customWidth="1"/>
    <col min="3" max="3" width="15.44140625" style="43" bestFit="1" customWidth="1"/>
    <col min="4" max="4" width="7.5546875" style="43" bestFit="1" customWidth="1"/>
    <col min="5" max="6" width="19" style="43" bestFit="1" customWidth="1"/>
    <col min="7" max="7" width="9.77734375" style="43" bestFit="1" customWidth="1"/>
    <col min="8" max="8" width="7.88671875" style="43" bestFit="1" customWidth="1"/>
    <col min="9" max="9" width="16.21875" style="43" bestFit="1" customWidth="1"/>
    <col min="10" max="10" width="1" style="43" customWidth="1"/>
    <col min="11" max="11" width="20.21875" style="93" bestFit="1" customWidth="1"/>
    <col min="12" max="12" width="17.109375" style="93" bestFit="1" customWidth="1"/>
    <col min="13" max="16384" width="8.88671875" style="105"/>
  </cols>
  <sheetData>
    <row r="2" spans="1:12" x14ac:dyDescent="0.2">
      <c r="B2" s="107" t="s">
        <v>103</v>
      </c>
      <c r="C2" s="107" t="s">
        <v>104</v>
      </c>
      <c r="D2" s="108" t="s">
        <v>105</v>
      </c>
      <c r="E2" s="107" t="s">
        <v>10</v>
      </c>
      <c r="F2" s="107" t="s">
        <v>11</v>
      </c>
      <c r="G2" s="107" t="s">
        <v>40</v>
      </c>
      <c r="H2" s="107" t="s">
        <v>41</v>
      </c>
      <c r="I2" s="107" t="s">
        <v>82</v>
      </c>
    </row>
    <row r="3" spans="1:12" x14ac:dyDescent="0.2">
      <c r="B3" s="44" t="s">
        <v>17</v>
      </c>
      <c r="C3" s="44" t="s">
        <v>134</v>
      </c>
      <c r="D3" s="79">
        <v>1</v>
      </c>
      <c r="E3" s="44" t="str">
        <f>IFERROR(VLOOKUP(B3,'1 - Závodní Speciály'!C:C,1,0),"-")</f>
        <v>ALTEA</v>
      </c>
      <c r="F3" s="44" t="str">
        <f>IFERROR(VLOOKUP(B3,'Celkové pořadí'!D:D,1,0),"-")</f>
        <v>ALTEA</v>
      </c>
      <c r="G3" s="91">
        <f>COUNTIF('1 - Závodní Speciály'!C:C,B3)</f>
        <v>1</v>
      </c>
      <c r="H3" s="91">
        <f>COUNTIF('Celkové pořadí'!D:D,'Startovní listina'!B3)</f>
        <v>1</v>
      </c>
      <c r="I3" s="100" t="s">
        <v>86</v>
      </c>
      <c r="K3" s="93" t="str">
        <f t="shared" ref="K3:K12" si="0">UPPER(B3)</f>
        <v>ALTEA</v>
      </c>
      <c r="L3" s="93" t="str">
        <f t="shared" ref="L3:L12" si="1">UPPER(I3)</f>
        <v>NAŠE ZÁTOKA</v>
      </c>
    </row>
    <row r="4" spans="1:12" x14ac:dyDescent="0.2">
      <c r="B4" s="44" t="s">
        <v>32</v>
      </c>
      <c r="C4" s="44" t="s">
        <v>134</v>
      </c>
      <c r="D4" s="79">
        <v>1</v>
      </c>
      <c r="E4" s="44" t="str">
        <f>IFERROR(VLOOKUP(B4,'1 - Závodní Speciály'!C:C,1,0),"-")</f>
        <v>BLUE PETER</v>
      </c>
      <c r="F4" s="44" t="str">
        <f>IFERROR(VLOOKUP(B4,'Celkové pořadí'!D:D,1,0),"-")</f>
        <v>BLUE PETER</v>
      </c>
      <c r="G4" s="91">
        <f>COUNTIF('1 - Závodní Speciály'!C:C,B4)</f>
        <v>1</v>
      </c>
      <c r="H4" s="91">
        <f>COUNTIF('Celkové pořadí'!D:D,'Startovní listina'!B4)</f>
        <v>1</v>
      </c>
      <c r="I4" s="100" t="s">
        <v>85</v>
      </c>
      <c r="K4" s="93" t="str">
        <f t="shared" si="0"/>
        <v>BLUE PETER</v>
      </c>
      <c r="L4" s="93" t="str">
        <f t="shared" si="1"/>
        <v>YCKP</v>
      </c>
    </row>
    <row r="5" spans="1:12" x14ac:dyDescent="0.2">
      <c r="B5" s="44" t="s">
        <v>30</v>
      </c>
      <c r="C5" s="44" t="s">
        <v>134</v>
      </c>
      <c r="D5" s="79">
        <v>1</v>
      </c>
      <c r="E5" s="44" t="str">
        <f>IFERROR(VLOOKUP(B5,'1 - Závodní Speciály'!C:C,1,0),"-")</f>
        <v>CELSIO</v>
      </c>
      <c r="F5" s="44" t="str">
        <f>IFERROR(VLOOKUP(B5,'Celkové pořadí'!D:D,1,0),"-")</f>
        <v>CELSIO</v>
      </c>
      <c r="G5" s="91">
        <f>COUNTIF('1 - Závodní Speciály'!C:C,B5)</f>
        <v>1</v>
      </c>
      <c r="H5" s="91">
        <f>COUNTIF('Celkové pořadí'!D:D,'Startovní listina'!B5)</f>
        <v>1</v>
      </c>
      <c r="I5" s="100" t="s">
        <v>97</v>
      </c>
      <c r="K5" s="93" t="str">
        <f t="shared" si="0"/>
        <v>CELSIO</v>
      </c>
      <c r="L5" s="93" t="str">
        <f t="shared" si="1"/>
        <v>KOBYLNÍKY</v>
      </c>
    </row>
    <row r="6" spans="1:12" x14ac:dyDescent="0.2">
      <c r="B6" s="44" t="s">
        <v>23</v>
      </c>
      <c r="C6" s="44" t="s">
        <v>134</v>
      </c>
      <c r="D6" s="79">
        <v>1</v>
      </c>
      <c r="E6" s="44" t="str">
        <f>IFERROR(VLOOKUP(B6,'1 - Závodní Speciály'!C:C,1,0),"-")</f>
        <v>JUPÍ IV</v>
      </c>
      <c r="F6" s="44" t="str">
        <f>IFERROR(VLOOKUP(B6,'Celkové pořadí'!D:D,1,0),"-")</f>
        <v>JUPÍ IV</v>
      </c>
      <c r="G6" s="91">
        <f>COUNTIF('1 - Závodní Speciály'!C:C,B6)</f>
        <v>1</v>
      </c>
      <c r="H6" s="91">
        <f>COUNTIF('Celkové pořadí'!D:D,'Startovní listina'!B6)</f>
        <v>1</v>
      </c>
      <c r="I6" s="100" t="s">
        <v>148</v>
      </c>
      <c r="K6" s="93" t="str">
        <f t="shared" si="0"/>
        <v>JUPÍ IV</v>
      </c>
      <c r="L6" s="93" t="str">
        <f t="shared" si="1"/>
        <v>YCCL</v>
      </c>
    </row>
    <row r="7" spans="1:12" x14ac:dyDescent="0.2">
      <c r="B7" s="44" t="s">
        <v>15</v>
      </c>
      <c r="C7" s="44" t="s">
        <v>134</v>
      </c>
      <c r="D7" s="79">
        <v>1</v>
      </c>
      <c r="E7" s="44" t="str">
        <f>IFERROR(VLOOKUP(B7,'1 - Závodní Speciály'!C:C,1,0),"-")</f>
        <v>MARBO</v>
      </c>
      <c r="F7" s="44" t="str">
        <f>IFERROR(VLOOKUP(B7,'Celkové pořadí'!D:D,1,0),"-")</f>
        <v>MARBO</v>
      </c>
      <c r="G7" s="91">
        <f>COUNTIF('1 - Závodní Speciály'!C:C,B7)</f>
        <v>1</v>
      </c>
      <c r="H7" s="91">
        <f>COUNTIF('Celkové pořadí'!D:D,'Startovní listina'!B7)</f>
        <v>1</v>
      </c>
      <c r="I7" s="100" t="s">
        <v>92</v>
      </c>
      <c r="K7" s="93" t="str">
        <f t="shared" si="0"/>
        <v>MARBO</v>
      </c>
      <c r="L7" s="93" t="str">
        <f t="shared" si="1"/>
        <v>-</v>
      </c>
    </row>
    <row r="8" spans="1:12" x14ac:dyDescent="0.2">
      <c r="B8" s="44" t="s">
        <v>31</v>
      </c>
      <c r="C8" s="44" t="s">
        <v>134</v>
      </c>
      <c r="D8" s="79">
        <v>1</v>
      </c>
      <c r="E8" s="44" t="str">
        <f>IFERROR(VLOOKUP(B8,'1 - Závodní Speciály'!C:C,1,0),"-")</f>
        <v>MASSACRA II</v>
      </c>
      <c r="F8" s="44" t="str">
        <f>IFERROR(VLOOKUP(B8,'Celkové pořadí'!D:D,1,0),"-")</f>
        <v>MASSACRA II</v>
      </c>
      <c r="G8" s="91">
        <f>COUNTIF('1 - Závodní Speciály'!C:C,B8)</f>
        <v>1</v>
      </c>
      <c r="H8" s="91">
        <f>COUNTIF('Celkové pořadí'!D:D,'Startovní listina'!B8)</f>
        <v>1</v>
      </c>
      <c r="I8" s="100" t="s">
        <v>97</v>
      </c>
      <c r="K8" s="93" t="str">
        <f t="shared" si="0"/>
        <v>MASSACRA II</v>
      </c>
      <c r="L8" s="93" t="str">
        <f t="shared" si="1"/>
        <v>KOBYLNÍKY</v>
      </c>
    </row>
    <row r="9" spans="1:12" x14ac:dyDescent="0.2">
      <c r="B9" s="44" t="s">
        <v>19</v>
      </c>
      <c r="C9" s="44" t="s">
        <v>134</v>
      </c>
      <c r="D9" s="79">
        <v>1</v>
      </c>
      <c r="E9" s="44" t="str">
        <f>IFERROR(VLOOKUP(B9,'1 - Závodní Speciály'!C:C,1,0),"-")</f>
        <v>PERFORMANCE</v>
      </c>
      <c r="F9" s="44" t="str">
        <f>IFERROR(VLOOKUP(B9,'Celkové pořadí'!D:D,1,0),"-")</f>
        <v>PERFORMANCE</v>
      </c>
      <c r="G9" s="91">
        <f>COUNTIF('1 - Závodní Speciály'!C:C,B9)</f>
        <v>1</v>
      </c>
      <c r="H9" s="91">
        <f>COUNTIF('Celkové pořadí'!D:D,'Startovní listina'!B9)</f>
        <v>1</v>
      </c>
      <c r="I9" s="100" t="s">
        <v>85</v>
      </c>
      <c r="K9" s="93" t="str">
        <f t="shared" si="0"/>
        <v>PERFORMANCE</v>
      </c>
      <c r="L9" s="93" t="str">
        <f t="shared" si="1"/>
        <v>YCKP</v>
      </c>
    </row>
    <row r="10" spans="1:12" x14ac:dyDescent="0.2">
      <c r="B10" s="44" t="s">
        <v>179</v>
      </c>
      <c r="C10" s="44" t="s">
        <v>134</v>
      </c>
      <c r="D10" s="79">
        <v>1</v>
      </c>
      <c r="E10" s="44" t="str">
        <f>IFERROR(VLOOKUP(B10,'1 - Závodní Speciály'!C:C,1,0),"-")</f>
        <v>PÍĎALKA</v>
      </c>
      <c r="F10" s="44" t="str">
        <f>IFERROR(VLOOKUP(B10,'Celkové pořadí'!D:D,1,0),"-")</f>
        <v>PÍĎALKA</v>
      </c>
      <c r="G10" s="91">
        <f>COUNTIF('1 - Závodní Speciály'!C:C,B10)</f>
        <v>1</v>
      </c>
      <c r="H10" s="91">
        <f>COUNTIF('Celkové pořadí'!D:D,'Startovní listina'!B10)</f>
        <v>1</v>
      </c>
      <c r="I10" s="100" t="s">
        <v>178</v>
      </c>
      <c r="K10" s="93" t="str">
        <f t="shared" si="0"/>
        <v>PÍĎALKA</v>
      </c>
      <c r="L10" s="93" t="str">
        <f t="shared" si="1"/>
        <v>TJ CL</v>
      </c>
    </row>
    <row r="11" spans="1:12" x14ac:dyDescent="0.2">
      <c r="B11" s="44" t="s">
        <v>16</v>
      </c>
      <c r="C11" s="44" t="s">
        <v>134</v>
      </c>
      <c r="D11" s="79">
        <v>1</v>
      </c>
      <c r="E11" s="44" t="str">
        <f>IFERROR(VLOOKUP(B11,'1 - Závodní Speciály'!C:C,1,0),"-")</f>
        <v>USYS</v>
      </c>
      <c r="F11" s="44" t="str">
        <f>IFERROR(VLOOKUP(B11,'Celkové pořadí'!D:D,1,0),"-")</f>
        <v>USYS</v>
      </c>
      <c r="G11" s="91">
        <f>COUNTIF('1 - Závodní Speciály'!C:C,B11)</f>
        <v>1</v>
      </c>
      <c r="H11" s="91">
        <f>COUNTIF('Celkové pořadí'!D:D,'Startovní listina'!B11)</f>
        <v>1</v>
      </c>
      <c r="I11" s="100" t="s">
        <v>86</v>
      </c>
      <c r="K11" s="93" t="str">
        <f t="shared" si="0"/>
        <v>USYS</v>
      </c>
      <c r="L11" s="93" t="str">
        <f t="shared" si="1"/>
        <v>NAŠE ZÁTOKA</v>
      </c>
    </row>
    <row r="12" spans="1:12" x14ac:dyDescent="0.2">
      <c r="B12" s="44" t="s">
        <v>99</v>
      </c>
      <c r="C12" s="44" t="s">
        <v>134</v>
      </c>
      <c r="D12" s="79">
        <v>1</v>
      </c>
      <c r="E12" s="44" t="str">
        <f>IFERROR(VLOOKUP(B12,'1 - Závodní Speciály'!C:C,1,0),"-")</f>
        <v>WARATAH</v>
      </c>
      <c r="F12" s="44" t="str">
        <f>IFERROR(VLOOKUP(B12,'Celkové pořadí'!D:D,1,0),"-")</f>
        <v>WARATAH</v>
      </c>
      <c r="G12" s="91">
        <f>COUNTIF('1 - Závodní Speciály'!C:C,B12)</f>
        <v>1</v>
      </c>
      <c r="H12" s="91">
        <f>COUNTIF('Celkové pořadí'!D:D,'Startovní listina'!B12)</f>
        <v>1</v>
      </c>
      <c r="I12" s="100" t="s">
        <v>88</v>
      </c>
      <c r="K12" s="93" t="str">
        <f t="shared" si="0"/>
        <v>WARATAH</v>
      </c>
      <c r="L12" s="93" t="str">
        <f t="shared" si="1"/>
        <v>ATLANTIDA</v>
      </c>
    </row>
    <row r="13" spans="1:12" s="106" customFormat="1" x14ac:dyDescent="0.2">
      <c r="A13" s="101"/>
      <c r="B13" s="102"/>
      <c r="C13" s="102"/>
      <c r="D13" s="103"/>
      <c r="E13" s="102"/>
      <c r="F13" s="102"/>
      <c r="G13" s="104"/>
      <c r="H13" s="104"/>
      <c r="I13" s="102"/>
      <c r="J13" s="101"/>
      <c r="K13" s="134" t="str">
        <f t="shared" ref="K13:K25" si="2">UPPER(B13)</f>
        <v/>
      </c>
      <c r="L13" s="134" t="str">
        <f t="shared" ref="L13:L25" si="3">UPPER(I13)</f>
        <v/>
      </c>
    </row>
    <row r="14" spans="1:12" x14ac:dyDescent="0.2">
      <c r="B14" s="44" t="s">
        <v>141</v>
      </c>
      <c r="C14" s="44" t="s">
        <v>5</v>
      </c>
      <c r="D14" s="79">
        <v>2</v>
      </c>
      <c r="E14" s="44" t="str">
        <f>IFERROR(VLOOKUP(B14,'2 - Open'!C:C,1,0),"-")</f>
        <v>ALBATROS</v>
      </c>
      <c r="F14" s="44" t="str">
        <f>IFERROR(VLOOKUP(B14,'Celkové pořadí'!D:D,1,0),"-")</f>
        <v>ALBATROS</v>
      </c>
      <c r="G14" s="91">
        <f>COUNTIF('2 - Open'!C:C,B14)</f>
        <v>1</v>
      </c>
      <c r="H14" s="91">
        <f>COUNTIF('Celkové pořadí'!D:D,'Startovní listina'!B14)</f>
        <v>1</v>
      </c>
      <c r="I14" s="100" t="s">
        <v>85</v>
      </c>
      <c r="K14" s="93" t="str">
        <f t="shared" ref="K14:K24" si="4">UPPER(B14)</f>
        <v>ALBATROS</v>
      </c>
      <c r="L14" s="93" t="str">
        <f t="shared" ref="L14:L24" si="5">UPPER(I14)</f>
        <v>YCKP</v>
      </c>
    </row>
    <row r="15" spans="1:12" x14ac:dyDescent="0.2">
      <c r="B15" s="44" t="s">
        <v>96</v>
      </c>
      <c r="C15" s="44" t="s">
        <v>5</v>
      </c>
      <c r="D15" s="79">
        <v>2</v>
      </c>
      <c r="E15" s="44" t="str">
        <f>IFERROR(VLOOKUP(B15,'2 - Open'!C:C,1,0),"-")</f>
        <v>ALCAT</v>
      </c>
      <c r="F15" s="44" t="str">
        <f>IFERROR(VLOOKUP(B15,'Celkové pořadí'!D:D,1,0),"-")</f>
        <v>ALCAT</v>
      </c>
      <c r="G15" s="91">
        <f>COUNTIF('2 - Open'!C:C,B15)</f>
        <v>1</v>
      </c>
      <c r="H15" s="91">
        <f>COUNTIF('Celkové pořadí'!D:D,'Startovní listina'!B15)</f>
        <v>1</v>
      </c>
      <c r="I15" s="100" t="s">
        <v>84</v>
      </c>
      <c r="K15" s="93" t="str">
        <f t="shared" si="4"/>
        <v>ALCAT</v>
      </c>
      <c r="L15" s="93" t="str">
        <f t="shared" si="5"/>
        <v>JKK</v>
      </c>
    </row>
    <row r="16" spans="1:12" x14ac:dyDescent="0.2">
      <c r="B16" s="44" t="s">
        <v>33</v>
      </c>
      <c r="C16" s="44" t="s">
        <v>5</v>
      </c>
      <c r="D16" s="79">
        <v>2</v>
      </c>
      <c r="E16" s="44" t="str">
        <f>IFERROR(VLOOKUP(B16,'2 - Open'!C:C,1,0),"-")</f>
        <v>ČERVENÝ TRIMARAN</v>
      </c>
      <c r="F16" s="44" t="str">
        <f>IFERROR(VLOOKUP(B16,'Celkové pořadí'!D:D,1,0),"-")</f>
        <v>ČERVENÝ TRIMARAN</v>
      </c>
      <c r="G16" s="91">
        <f>COUNTIF('2 - Open'!C:C,B16)</f>
        <v>1</v>
      </c>
      <c r="H16" s="91">
        <f>COUNTIF('Celkové pořadí'!D:D,'Startovní listina'!B16)</f>
        <v>1</v>
      </c>
      <c r="I16" s="100" t="s">
        <v>92</v>
      </c>
      <c r="K16" s="93" t="str">
        <f t="shared" si="4"/>
        <v>ČERVENÝ TRIMARAN</v>
      </c>
      <c r="L16" s="93" t="str">
        <f t="shared" si="5"/>
        <v>-</v>
      </c>
    </row>
    <row r="17" spans="1:12" x14ac:dyDescent="0.2">
      <c r="B17" s="44" t="s">
        <v>180</v>
      </c>
      <c r="C17" s="44" t="s">
        <v>5</v>
      </c>
      <c r="D17" s="79">
        <v>2</v>
      </c>
      <c r="E17" s="44" t="str">
        <f>IFERROR(VLOOKUP(B17,'2 - Open'!C:C,1,0),"-")</f>
        <v>ENID</v>
      </c>
      <c r="F17" s="44" t="str">
        <f>IFERROR(VLOOKUP(B17,'Celkové pořadí'!D:D,1,0),"-")</f>
        <v>ENID</v>
      </c>
      <c r="G17" s="91">
        <f>COUNTIF('2 - Open'!C:C,B17)</f>
        <v>1</v>
      </c>
      <c r="H17" s="91">
        <f>COUNTIF('Celkové pořadí'!D:D,'Startovní listina'!B17)</f>
        <v>1</v>
      </c>
      <c r="I17" s="100" t="s">
        <v>92</v>
      </c>
      <c r="K17" s="93" t="str">
        <f t="shared" si="4"/>
        <v>ENID</v>
      </c>
      <c r="L17" s="93" t="str">
        <f t="shared" si="5"/>
        <v>-</v>
      </c>
    </row>
    <row r="18" spans="1:12" x14ac:dyDescent="0.2">
      <c r="B18" s="44" t="s">
        <v>152</v>
      </c>
      <c r="C18" s="44" t="s">
        <v>5</v>
      </c>
      <c r="D18" s="79">
        <v>2</v>
      </c>
      <c r="E18" s="44" t="str">
        <f>IFERROR(VLOOKUP(B18,'2 - Open'!C:C,1,0),"-")</f>
        <v>FÉNIX</v>
      </c>
      <c r="F18" s="44" t="str">
        <f>IFERROR(VLOOKUP(B18,'Celkové pořadí'!D:D,1,0),"-")</f>
        <v>FÉNIX</v>
      </c>
      <c r="G18" s="91">
        <f>COUNTIF('2 - Open'!C:C,B18)</f>
        <v>1</v>
      </c>
      <c r="H18" s="91">
        <f>COUNTIF('Celkové pořadí'!D:D,'Startovní listina'!B18)</f>
        <v>1</v>
      </c>
      <c r="I18" s="100" t="s">
        <v>92</v>
      </c>
      <c r="K18" s="93" t="str">
        <f t="shared" si="4"/>
        <v>FÉNIX</v>
      </c>
      <c r="L18" s="93" t="str">
        <f t="shared" si="5"/>
        <v>-</v>
      </c>
    </row>
    <row r="19" spans="1:12" x14ac:dyDescent="0.2">
      <c r="B19" s="44" t="s">
        <v>110</v>
      </c>
      <c r="C19" s="44" t="s">
        <v>5</v>
      </c>
      <c r="D19" s="79">
        <v>2</v>
      </c>
      <c r="E19" s="44" t="str">
        <f>IFERROR(VLOOKUP(B19,'2 - Open'!C:C,1,0),"-")</f>
        <v>FINN</v>
      </c>
      <c r="F19" s="44" t="str">
        <f>IFERROR(VLOOKUP(B19,'Celkové pořadí'!D:D,1,0),"-")</f>
        <v>FINN</v>
      </c>
      <c r="G19" s="91">
        <f>COUNTIF('2 - Open'!C:C,B19)</f>
        <v>1</v>
      </c>
      <c r="H19" s="91">
        <f>COUNTIF('Celkové pořadí'!D:D,'Startovní listina'!B19)</f>
        <v>1</v>
      </c>
      <c r="I19" s="100" t="s">
        <v>92</v>
      </c>
      <c r="K19" s="93" t="str">
        <f t="shared" si="4"/>
        <v>FINN</v>
      </c>
      <c r="L19" s="93" t="str">
        <f t="shared" si="5"/>
        <v>-</v>
      </c>
    </row>
    <row r="20" spans="1:12" x14ac:dyDescent="0.2">
      <c r="B20" s="44" t="s">
        <v>73</v>
      </c>
      <c r="C20" s="44" t="s">
        <v>5</v>
      </c>
      <c r="D20" s="79">
        <v>2</v>
      </c>
      <c r="E20" s="44" t="str">
        <f>IFERROR(VLOOKUP(B20,'2 - Open'!C:C,1,0),"-")</f>
        <v>GIANT SEA FISH</v>
      </c>
      <c r="F20" s="44" t="str">
        <f>IFERROR(VLOOKUP(B20,'Celkové pořadí'!D:D,1,0),"-")</f>
        <v>GIANT SEA FISH</v>
      </c>
      <c r="G20" s="91">
        <f>COUNTIF('2 - Open'!C:C,B20)</f>
        <v>1</v>
      </c>
      <c r="H20" s="91">
        <f>COUNTIF('Celkové pořadí'!D:D,'Startovní listina'!B20)</f>
        <v>1</v>
      </c>
      <c r="I20" s="100" t="s">
        <v>84</v>
      </c>
      <c r="K20" s="93" t="str">
        <f t="shared" si="4"/>
        <v>GIANT SEA FISH</v>
      </c>
      <c r="L20" s="93" t="str">
        <f t="shared" si="5"/>
        <v>JKK</v>
      </c>
    </row>
    <row r="21" spans="1:12" x14ac:dyDescent="0.2">
      <c r="B21" s="44" t="s">
        <v>151</v>
      </c>
      <c r="C21" s="44" t="s">
        <v>5</v>
      </c>
      <c r="D21" s="79">
        <v>2</v>
      </c>
      <c r="E21" s="44" t="str">
        <f>IFERROR(VLOOKUP(B21,'2 - Open'!C:C,1,0),"-")</f>
        <v>MÁŠA II.</v>
      </c>
      <c r="F21" s="44" t="str">
        <f>IFERROR(VLOOKUP(B21,'Celkové pořadí'!D:D,1,0),"-")</f>
        <v>MÁŠA II.</v>
      </c>
      <c r="G21" s="91">
        <f>COUNTIF('2 - Open'!C:C,B21)</f>
        <v>1</v>
      </c>
      <c r="H21" s="91">
        <f>COUNTIF('Celkové pořadí'!D:D,'Startovní listina'!B21)</f>
        <v>1</v>
      </c>
      <c r="I21" s="100" t="s">
        <v>86</v>
      </c>
      <c r="K21" s="93" t="str">
        <f t="shared" si="4"/>
        <v>MÁŠA II.</v>
      </c>
      <c r="L21" s="93" t="str">
        <f t="shared" si="5"/>
        <v>NAŠE ZÁTOKA</v>
      </c>
    </row>
    <row r="22" spans="1:12" x14ac:dyDescent="0.2">
      <c r="B22" s="44" t="s">
        <v>61</v>
      </c>
      <c r="C22" s="44" t="s">
        <v>5</v>
      </c>
      <c r="D22" s="79">
        <v>2</v>
      </c>
      <c r="E22" s="44" t="str">
        <f>IFERROR(VLOOKUP(B22,'2 - Open'!C:C,1,0),"-")</f>
        <v>PANNA COTTA</v>
      </c>
      <c r="F22" s="44" t="str">
        <f>IFERROR(VLOOKUP(B22,'Celkové pořadí'!D:D,1,0),"-")</f>
        <v>PANNA COTTA</v>
      </c>
      <c r="G22" s="91">
        <f>COUNTIF('2 - Open'!C:C,B22)</f>
        <v>1</v>
      </c>
      <c r="H22" s="91">
        <f>COUNTIF('Celkové pořadí'!D:D,'Startovní listina'!B22)</f>
        <v>1</v>
      </c>
      <c r="I22" s="100" t="s">
        <v>86</v>
      </c>
      <c r="K22" s="93" t="str">
        <f t="shared" si="4"/>
        <v>PANNA COTTA</v>
      </c>
      <c r="L22" s="93" t="str">
        <f t="shared" si="5"/>
        <v>NAŠE ZÁTOKA</v>
      </c>
    </row>
    <row r="23" spans="1:12" x14ac:dyDescent="0.2">
      <c r="B23" s="44" t="s">
        <v>18</v>
      </c>
      <c r="C23" s="44" t="s">
        <v>5</v>
      </c>
      <c r="D23" s="79">
        <v>2</v>
      </c>
      <c r="E23" s="44" t="str">
        <f>IFERROR(VLOOKUP(B23,'2 - Open'!C:C,1,0),"-")</f>
        <v>PIPPI</v>
      </c>
      <c r="F23" s="44" t="str">
        <f>IFERROR(VLOOKUP(B23,'Celkové pořadí'!D:D,1,0),"-")</f>
        <v>PIPPI</v>
      </c>
      <c r="G23" s="91">
        <f>COUNTIF('2 - Open'!C:C,B23)</f>
        <v>1</v>
      </c>
      <c r="H23" s="91">
        <f>COUNTIF('Celkové pořadí'!D:D,'Startovní listina'!B23)</f>
        <v>1</v>
      </c>
      <c r="I23" s="100" t="s">
        <v>84</v>
      </c>
      <c r="K23" s="93" t="str">
        <f t="shared" si="4"/>
        <v>PIPPI</v>
      </c>
      <c r="L23" s="93" t="str">
        <f t="shared" si="5"/>
        <v>JKK</v>
      </c>
    </row>
    <row r="24" spans="1:12" x14ac:dyDescent="0.2">
      <c r="B24" s="44" t="s">
        <v>48</v>
      </c>
      <c r="C24" s="44" t="s">
        <v>5</v>
      </c>
      <c r="D24" s="79">
        <v>2</v>
      </c>
      <c r="E24" s="44" t="str">
        <f>IFERROR(VLOOKUP(B24,'2 - Open'!C:C,1,0),"-")</f>
        <v>SMOKE ON THE WATER</v>
      </c>
      <c r="F24" s="44" t="str">
        <f>IFERROR(VLOOKUP(B24,'Celkové pořadí'!D:D,1,0),"-")</f>
        <v>SMOKE ON THE WATER</v>
      </c>
      <c r="G24" s="91">
        <f>COUNTIF('2 - Open'!C:C,B24)</f>
        <v>1</v>
      </c>
      <c r="H24" s="91">
        <f>COUNTIF('Celkové pořadí'!D:D,'Startovní listina'!B24)</f>
        <v>1</v>
      </c>
      <c r="I24" s="100" t="s">
        <v>145</v>
      </c>
      <c r="K24" s="93" t="str">
        <f t="shared" si="4"/>
        <v>SMOKE ON THE WATER</v>
      </c>
      <c r="L24" s="93" t="str">
        <f t="shared" si="5"/>
        <v>YACHT KLUB KOSOŘ</v>
      </c>
    </row>
    <row r="25" spans="1:12" s="106" customFormat="1" x14ac:dyDescent="0.2">
      <c r="A25" s="101"/>
      <c r="B25" s="102"/>
      <c r="C25" s="102"/>
      <c r="D25" s="103"/>
      <c r="E25" s="102"/>
      <c r="F25" s="102"/>
      <c r="G25" s="104"/>
      <c r="H25" s="104"/>
      <c r="I25" s="102"/>
      <c r="J25" s="101"/>
      <c r="K25" s="134" t="str">
        <f t="shared" si="2"/>
        <v/>
      </c>
      <c r="L25" s="134" t="str">
        <f t="shared" si="3"/>
        <v/>
      </c>
    </row>
    <row r="26" spans="1:12" x14ac:dyDescent="0.2">
      <c r="B26" s="44" t="s">
        <v>156</v>
      </c>
      <c r="C26" s="44" t="s">
        <v>6</v>
      </c>
      <c r="D26" s="79">
        <v>3</v>
      </c>
      <c r="E26" s="44" t="str">
        <f>IFERROR(VLOOKUP(B26,'3 - Racer Cruiser'!C:C,1,0),"-")</f>
        <v>ALTER EGO</v>
      </c>
      <c r="F26" s="44" t="str">
        <f>IFERROR(VLOOKUP(B26,'Celkové pořadí'!D:D,1,0),"-")</f>
        <v>ALTER EGO</v>
      </c>
      <c r="G26" s="91">
        <f>COUNTIF('3 - Racer Cruiser'!C:C,B26)</f>
        <v>1</v>
      </c>
      <c r="H26" s="91">
        <f>COUNTIF('Celkové pořadí'!D:D,'Startovní listina'!B26)</f>
        <v>1</v>
      </c>
      <c r="I26" s="100" t="s">
        <v>92</v>
      </c>
      <c r="K26" s="93" t="str">
        <f t="shared" ref="K26:K40" si="6">UPPER(B26)</f>
        <v>ALTER EGO</v>
      </c>
      <c r="L26" s="93" t="str">
        <f t="shared" ref="L26:L40" si="7">UPPER(I26)</f>
        <v>-</v>
      </c>
    </row>
    <row r="27" spans="1:12" x14ac:dyDescent="0.2">
      <c r="B27" s="44" t="s">
        <v>38</v>
      </c>
      <c r="C27" s="44" t="s">
        <v>6</v>
      </c>
      <c r="D27" s="79">
        <v>3</v>
      </c>
      <c r="E27" s="44" t="str">
        <f>IFERROR(VLOOKUP(B27,'3 - Racer Cruiser'!C:C,1,0),"-")</f>
        <v>BARAKA</v>
      </c>
      <c r="F27" s="44" t="str">
        <f>IFERROR(VLOOKUP(B27,'Celkové pořadí'!D:D,1,0),"-")</f>
        <v>BARAKA</v>
      </c>
      <c r="G27" s="91">
        <f>COUNTIF('3 - Racer Cruiser'!C:C,B27)</f>
        <v>1</v>
      </c>
      <c r="H27" s="91">
        <f>COUNTIF('Celkové pořadí'!D:D,'Startovní listina'!B27)</f>
        <v>1</v>
      </c>
      <c r="I27" s="100" t="s">
        <v>87</v>
      </c>
      <c r="K27" s="93" t="str">
        <f t="shared" si="6"/>
        <v>BARAKA</v>
      </c>
      <c r="L27" s="93" t="str">
        <f t="shared" si="7"/>
        <v>MODRÁ LODĚNICE</v>
      </c>
    </row>
    <row r="28" spans="1:12" x14ac:dyDescent="0.2">
      <c r="B28" s="44" t="s">
        <v>29</v>
      </c>
      <c r="C28" s="44" t="s">
        <v>6</v>
      </c>
      <c r="D28" s="79">
        <v>3</v>
      </c>
      <c r="E28" s="44" t="str">
        <f>IFERROR(VLOOKUP(B28,'3 - Racer Cruiser'!C:C,1,0),"-")</f>
        <v>CÁCORKA</v>
      </c>
      <c r="F28" s="44" t="str">
        <f>IFERROR(VLOOKUP(B28,'Celkové pořadí'!D:D,1,0),"-")</f>
        <v>CÁCORKA</v>
      </c>
      <c r="G28" s="91">
        <f>COUNTIF('3 - Racer Cruiser'!C:C,B28)</f>
        <v>1</v>
      </c>
      <c r="H28" s="91">
        <f>COUNTIF('Celkové pořadí'!D:D,'Startovní listina'!B28)</f>
        <v>1</v>
      </c>
      <c r="I28" s="100" t="s">
        <v>84</v>
      </c>
      <c r="K28" s="93" t="str">
        <f t="shared" si="6"/>
        <v>CÁCORKA</v>
      </c>
      <c r="L28" s="93" t="str">
        <f t="shared" si="7"/>
        <v>JKK</v>
      </c>
    </row>
    <row r="29" spans="1:12" x14ac:dyDescent="0.2">
      <c r="B29" s="44" t="s">
        <v>127</v>
      </c>
      <c r="C29" s="44" t="s">
        <v>6</v>
      </c>
      <c r="D29" s="79">
        <v>3</v>
      </c>
      <c r="E29" s="44" t="str">
        <f>IFERROR(VLOOKUP(B29,'3 - Racer Cruiser'!C:C,1,0),"-")</f>
        <v>CLASSIK</v>
      </c>
      <c r="F29" s="44" t="str">
        <f>IFERROR(VLOOKUP(B29,'Celkové pořadí'!D:D,1,0),"-")</f>
        <v>CLASSIK</v>
      </c>
      <c r="G29" s="91">
        <f>COUNTIF('3 - Racer Cruiser'!C:C,B29)</f>
        <v>1</v>
      </c>
      <c r="H29" s="91">
        <f>COUNTIF('Celkové pořadí'!D:D,'Startovní listina'!B29)</f>
        <v>1</v>
      </c>
      <c r="I29" s="100" t="s">
        <v>84</v>
      </c>
      <c r="K29" s="93" t="str">
        <f t="shared" si="6"/>
        <v>CLASSIK</v>
      </c>
      <c r="L29" s="93" t="str">
        <f t="shared" si="7"/>
        <v>JKK</v>
      </c>
    </row>
    <row r="30" spans="1:12" x14ac:dyDescent="0.2">
      <c r="B30" s="44" t="s">
        <v>147</v>
      </c>
      <c r="C30" s="44" t="s">
        <v>6</v>
      </c>
      <c r="D30" s="79">
        <v>3</v>
      </c>
      <c r="E30" s="44" t="str">
        <f>IFERROR(VLOOKUP(B30,'3 - Racer Cruiser'!C:C,1,0),"-")</f>
        <v>FIRST LOVE</v>
      </c>
      <c r="F30" s="44" t="str">
        <f>IFERROR(VLOOKUP(B30,'Celkové pořadí'!D:D,1,0),"-")</f>
        <v>FIRST LOVE</v>
      </c>
      <c r="G30" s="91">
        <f>COUNTIF('3 - Racer Cruiser'!C:C,B30)</f>
        <v>1</v>
      </c>
      <c r="H30" s="91">
        <f>COUNTIF('Celkové pořadí'!D:D,'Startovní listina'!B30)</f>
        <v>1</v>
      </c>
      <c r="I30" s="100" t="s">
        <v>90</v>
      </c>
      <c r="K30" s="93" t="str">
        <f t="shared" si="6"/>
        <v>FIRST LOVE</v>
      </c>
      <c r="L30" s="93" t="str">
        <f t="shared" si="7"/>
        <v>SLAPYMARINE</v>
      </c>
    </row>
    <row r="31" spans="1:12" x14ac:dyDescent="0.2">
      <c r="B31" s="44" t="s">
        <v>100</v>
      </c>
      <c r="C31" s="44" t="s">
        <v>6</v>
      </c>
      <c r="D31" s="79">
        <v>3</v>
      </c>
      <c r="E31" s="44" t="str">
        <f>IFERROR(VLOOKUP(B31,'3 - Racer Cruiser'!C:C,1,0),"-")</f>
        <v>KANALOA</v>
      </c>
      <c r="F31" s="44" t="str">
        <f>IFERROR(VLOOKUP(B31,'Celkové pořadí'!D:D,1,0),"-")</f>
        <v>KANALOA</v>
      </c>
      <c r="G31" s="91">
        <f>COUNTIF('3 - Racer Cruiser'!C:C,B31)</f>
        <v>1</v>
      </c>
      <c r="H31" s="91">
        <f>COUNTIF('Celkové pořadí'!D:D,'Startovní listina'!B31)</f>
        <v>1</v>
      </c>
      <c r="I31" s="100" t="s">
        <v>91</v>
      </c>
      <c r="K31" s="93" t="str">
        <f t="shared" si="6"/>
        <v>KANALOA</v>
      </c>
      <c r="L31" s="93" t="str">
        <f t="shared" si="7"/>
        <v>ŽUPANOVICE</v>
      </c>
    </row>
    <row r="32" spans="1:12" x14ac:dyDescent="0.2">
      <c r="B32" s="44" t="s">
        <v>53</v>
      </c>
      <c r="C32" s="44" t="s">
        <v>6</v>
      </c>
      <c r="D32" s="79">
        <v>3</v>
      </c>
      <c r="E32" s="44" t="str">
        <f>IFERROR(VLOOKUP(B32,'3 - Racer Cruiser'!C:C,1,0),"-")</f>
        <v>MARITANA</v>
      </c>
      <c r="F32" s="44" t="str">
        <f>IFERROR(VLOOKUP(B32,'Celkové pořadí'!D:D,1,0),"-")</f>
        <v>MARITANA</v>
      </c>
      <c r="G32" s="91">
        <f>COUNTIF('3 - Racer Cruiser'!C:C,B32)</f>
        <v>1</v>
      </c>
      <c r="H32" s="91">
        <f>COUNTIF('Celkové pořadí'!D:D,'Startovní listina'!B32)</f>
        <v>1</v>
      </c>
      <c r="I32" s="100" t="s">
        <v>87</v>
      </c>
      <c r="K32" s="93" t="str">
        <f t="shared" si="6"/>
        <v>MARITANA</v>
      </c>
      <c r="L32" s="93" t="str">
        <f t="shared" si="7"/>
        <v>MODRÁ LODĚNICE</v>
      </c>
    </row>
    <row r="33" spans="1:12" x14ac:dyDescent="0.2">
      <c r="B33" s="44" t="s">
        <v>146</v>
      </c>
      <c r="C33" s="44" t="s">
        <v>6</v>
      </c>
      <c r="D33" s="79">
        <v>3</v>
      </c>
      <c r="E33" s="44" t="str">
        <f>IFERROR(VLOOKUP(B33,'3 - Racer Cruiser'!C:C,1,0),"-")</f>
        <v>MERITARE</v>
      </c>
      <c r="F33" s="44" t="str">
        <f>IFERROR(VLOOKUP(B33,'Celkové pořadí'!D:D,1,0),"-")</f>
        <v>MERITARE</v>
      </c>
      <c r="G33" s="91">
        <f>COUNTIF('3 - Racer Cruiser'!C:C,B33)</f>
        <v>1</v>
      </c>
      <c r="H33" s="91">
        <f>COUNTIF('Celkové pořadí'!D:D,'Startovní listina'!B33)</f>
        <v>1</v>
      </c>
      <c r="I33" s="100" t="s">
        <v>92</v>
      </c>
      <c r="K33" s="93" t="str">
        <f t="shared" si="6"/>
        <v>MERITARE</v>
      </c>
      <c r="L33" s="93" t="str">
        <f t="shared" si="7"/>
        <v>-</v>
      </c>
    </row>
    <row r="34" spans="1:12" x14ac:dyDescent="0.2">
      <c r="B34" s="44" t="s">
        <v>76</v>
      </c>
      <c r="C34" s="44" t="s">
        <v>6</v>
      </c>
      <c r="D34" s="79">
        <v>3</v>
      </c>
      <c r="E34" s="44" t="str">
        <f>IFERROR(VLOOKUP(B34,'3 - Racer Cruiser'!C:C,1,0),"-")</f>
        <v>PINTA</v>
      </c>
      <c r="F34" s="44" t="str">
        <f>IFERROR(VLOOKUP(B34,'Celkové pořadí'!D:D,1,0),"-")</f>
        <v>PINTA</v>
      </c>
      <c r="G34" s="91">
        <f>COUNTIF('3 - Racer Cruiser'!C:C,B34)</f>
        <v>1</v>
      </c>
      <c r="H34" s="91">
        <f>COUNTIF('Celkové pořadí'!D:D,'Startovní listina'!B34)</f>
        <v>1</v>
      </c>
      <c r="I34" s="100" t="s">
        <v>87</v>
      </c>
      <c r="K34" s="93" t="str">
        <f t="shared" si="6"/>
        <v>PINTA</v>
      </c>
      <c r="L34" s="93" t="str">
        <f t="shared" si="7"/>
        <v>MODRÁ LODĚNICE</v>
      </c>
    </row>
    <row r="35" spans="1:12" x14ac:dyDescent="0.2">
      <c r="B35" s="44" t="s">
        <v>98</v>
      </c>
      <c r="C35" s="44" t="s">
        <v>6</v>
      </c>
      <c r="D35" s="79">
        <v>3</v>
      </c>
      <c r="E35" s="44" t="str">
        <f>IFERROR(VLOOKUP(B35,'3 - Racer Cruiser'!C:C,1,0),"-")</f>
        <v>RAM</v>
      </c>
      <c r="F35" s="44" t="str">
        <f>IFERROR(VLOOKUP(B35,'Celkové pořadí'!D:D,1,0),"-")</f>
        <v>RAM</v>
      </c>
      <c r="G35" s="91">
        <f>COUNTIF('3 - Racer Cruiser'!C:C,B35)</f>
        <v>1</v>
      </c>
      <c r="H35" s="91">
        <f>COUNTIF('Celkové pořadí'!D:D,'Startovní listina'!B35)</f>
        <v>1</v>
      </c>
      <c r="I35" s="100" t="s">
        <v>85</v>
      </c>
      <c r="K35" s="93" t="str">
        <f t="shared" si="6"/>
        <v>RAM</v>
      </c>
      <c r="L35" s="93" t="str">
        <f t="shared" si="7"/>
        <v>YCKP</v>
      </c>
    </row>
    <row r="36" spans="1:12" x14ac:dyDescent="0.2">
      <c r="B36" s="44" t="s">
        <v>20</v>
      </c>
      <c r="C36" s="44" t="s">
        <v>6</v>
      </c>
      <c r="D36" s="79">
        <v>3</v>
      </c>
      <c r="E36" s="44" t="str">
        <f>IFERROR(VLOOKUP(B36,'3 - Racer Cruiser'!C:C,1,0),"-")</f>
        <v>SANTA</v>
      </c>
      <c r="F36" s="44" t="str">
        <f>IFERROR(VLOOKUP(B36,'Celkové pořadí'!D:D,1,0),"-")</f>
        <v>SANTA</v>
      </c>
      <c r="G36" s="91">
        <f>COUNTIF('3 - Racer Cruiser'!C:C,B36)</f>
        <v>1</v>
      </c>
      <c r="H36" s="91">
        <f>COUNTIF('Celkové pořadí'!D:D,'Startovní listina'!B36)</f>
        <v>1</v>
      </c>
      <c r="I36" s="100" t="s">
        <v>92</v>
      </c>
      <c r="K36" s="93" t="str">
        <f t="shared" si="6"/>
        <v>SANTA</v>
      </c>
      <c r="L36" s="93" t="str">
        <f t="shared" si="7"/>
        <v>-</v>
      </c>
    </row>
    <row r="37" spans="1:12" x14ac:dyDescent="0.2">
      <c r="B37" s="44" t="s">
        <v>153</v>
      </c>
      <c r="C37" s="44" t="s">
        <v>6</v>
      </c>
      <c r="D37" s="79">
        <v>3</v>
      </c>
      <c r="E37" s="44" t="str">
        <f>IFERROR(VLOOKUP(B37,'3 - Racer Cruiser'!C:C,1,0),"-")</f>
        <v>SATURN</v>
      </c>
      <c r="F37" s="44" t="str">
        <f>IFERROR(VLOOKUP(B37,'Celkové pořadí'!D:D,1,0),"-")</f>
        <v>SATURN</v>
      </c>
      <c r="G37" s="91">
        <f>COUNTIF('3 - Racer Cruiser'!C:C,B37)</f>
        <v>1</v>
      </c>
      <c r="H37" s="91">
        <f>COUNTIF('Celkové pořadí'!D:D,'Startovní listina'!B37)</f>
        <v>1</v>
      </c>
      <c r="I37" s="100" t="s">
        <v>92</v>
      </c>
      <c r="K37" s="93" t="str">
        <f t="shared" si="6"/>
        <v>SATURN</v>
      </c>
      <c r="L37" s="93" t="str">
        <f t="shared" si="7"/>
        <v>-</v>
      </c>
    </row>
    <row r="38" spans="1:12" x14ac:dyDescent="0.2">
      <c r="B38" s="44" t="s">
        <v>49</v>
      </c>
      <c r="C38" s="44" t="s">
        <v>6</v>
      </c>
      <c r="D38" s="79">
        <v>3</v>
      </c>
      <c r="E38" s="44" t="str">
        <f>IFERROR(VLOOKUP(B38,'3 - Racer Cruiser'!C:C,1,0),"-")</f>
        <v>SKYLLA</v>
      </c>
      <c r="F38" s="44" t="str">
        <f>IFERROR(VLOOKUP(B38,'Celkové pořadí'!D:D,1,0),"-")</f>
        <v>SKYLLA</v>
      </c>
      <c r="G38" s="91">
        <f>COUNTIF('3 - Racer Cruiser'!C:C,B38)</f>
        <v>1</v>
      </c>
      <c r="H38" s="91">
        <f>COUNTIF('Celkové pořadí'!D:D,'Startovní listina'!B38)</f>
        <v>1</v>
      </c>
      <c r="I38" s="100" t="s">
        <v>92</v>
      </c>
      <c r="K38" s="93" t="str">
        <f t="shared" si="6"/>
        <v>SKYLLA</v>
      </c>
      <c r="L38" s="93" t="str">
        <f t="shared" si="7"/>
        <v>-</v>
      </c>
    </row>
    <row r="39" spans="1:12" x14ac:dyDescent="0.2">
      <c r="B39" s="44" t="s">
        <v>155</v>
      </c>
      <c r="C39" s="44" t="s">
        <v>6</v>
      </c>
      <c r="D39" s="79">
        <v>3</v>
      </c>
      <c r="E39" s="44" t="str">
        <f>IFERROR(VLOOKUP(B39,'3 - Racer Cruiser'!C:C,1,0),"-")</f>
        <v>TINA</v>
      </c>
      <c r="F39" s="44" t="str">
        <f>IFERROR(VLOOKUP(B39,'Celkové pořadí'!D:D,1,0),"-")</f>
        <v>TINA</v>
      </c>
      <c r="G39" s="91">
        <f>COUNTIF('3 - Racer Cruiser'!C:C,B39)</f>
        <v>1</v>
      </c>
      <c r="H39" s="91">
        <f>COUNTIF('Celkové pořadí'!D:D,'Startovní listina'!B39)</f>
        <v>1</v>
      </c>
      <c r="I39" s="100" t="s">
        <v>92</v>
      </c>
      <c r="K39" s="93" t="str">
        <f t="shared" si="6"/>
        <v>TINA</v>
      </c>
      <c r="L39" s="93" t="str">
        <f t="shared" si="7"/>
        <v>-</v>
      </c>
    </row>
    <row r="40" spans="1:12" x14ac:dyDescent="0.2">
      <c r="B40" s="44" t="s">
        <v>154</v>
      </c>
      <c r="C40" s="44" t="s">
        <v>6</v>
      </c>
      <c r="D40" s="79">
        <v>3</v>
      </c>
      <c r="E40" s="44" t="str">
        <f>IFERROR(VLOOKUP(B40,'3 - Racer Cruiser'!C:C,1,0),"-")</f>
        <v>VIRGINIE</v>
      </c>
      <c r="F40" s="44" t="str">
        <f>IFERROR(VLOOKUP(B40,'Celkové pořadí'!D:D,1,0),"-")</f>
        <v>VIRGINIE</v>
      </c>
      <c r="G40" s="91">
        <f>COUNTIF('3 - Racer Cruiser'!C:C,B40)</f>
        <v>1</v>
      </c>
      <c r="H40" s="91">
        <f>COUNTIF('Celkové pořadí'!D:D,'Startovní listina'!B40)</f>
        <v>1</v>
      </c>
      <c r="I40" s="100" t="s">
        <v>92</v>
      </c>
      <c r="K40" s="93" t="str">
        <f t="shared" si="6"/>
        <v>VIRGINIE</v>
      </c>
      <c r="L40" s="93" t="str">
        <f t="shared" si="7"/>
        <v>-</v>
      </c>
    </row>
    <row r="41" spans="1:12" s="106" customFormat="1" x14ac:dyDescent="0.2">
      <c r="A41" s="101"/>
      <c r="B41" s="102"/>
      <c r="C41" s="102"/>
      <c r="D41" s="103"/>
      <c r="E41" s="102"/>
      <c r="F41" s="102"/>
      <c r="G41" s="104"/>
      <c r="H41" s="104"/>
      <c r="I41" s="102"/>
      <c r="J41" s="101"/>
      <c r="K41" s="134" t="str">
        <f t="shared" ref="K41" si="8">UPPER(B41)</f>
        <v/>
      </c>
      <c r="L41" s="134" t="str">
        <f t="shared" ref="L41" si="9">UPPER(I41)</f>
        <v/>
      </c>
    </row>
    <row r="42" spans="1:12" x14ac:dyDescent="0.2">
      <c r="B42" s="44" t="s">
        <v>77</v>
      </c>
      <c r="C42" s="44" t="s">
        <v>7</v>
      </c>
      <c r="D42" s="79">
        <v>4</v>
      </c>
      <c r="E42" s="44" t="str">
        <f>IFERROR(VLOOKUP(B42,'4 - Cruiser lehký'!C:C,1,0),"-")</f>
        <v>ALINE</v>
      </c>
      <c r="F42" s="44" t="str">
        <f>IFERROR(VLOOKUP(B42,'Celkové pořadí'!D:D,1,0),"-")</f>
        <v>ALINE</v>
      </c>
      <c r="G42" s="91">
        <f>COUNTIF('4 - Cruiser lehký'!C:C,B42)</f>
        <v>1</v>
      </c>
      <c r="H42" s="91">
        <f>COUNTIF('Celkové pořadí'!D:D,'Startovní listina'!B42)</f>
        <v>1</v>
      </c>
      <c r="I42" s="100" t="s">
        <v>92</v>
      </c>
      <c r="K42" s="93" t="str">
        <f>UPPER(B42)</f>
        <v>ALINE</v>
      </c>
      <c r="L42" s="93" t="str">
        <f>UPPER(I42)</f>
        <v>-</v>
      </c>
    </row>
    <row r="43" spans="1:12" x14ac:dyDescent="0.2">
      <c r="B43" s="44" t="s">
        <v>186</v>
      </c>
      <c r="C43" s="44" t="s">
        <v>7</v>
      </c>
      <c r="D43" s="79">
        <v>4</v>
      </c>
      <c r="E43" s="44" t="str">
        <f>IFERROR(VLOOKUP(B43,'4 - Cruiser lehký'!C:C,1,0),"-")</f>
        <v>BERTA</v>
      </c>
      <c r="F43" s="44" t="str">
        <f>IFERROR(VLOOKUP(B43,'Celkové pořadí'!D:D,1,0),"-")</f>
        <v>BERTA</v>
      </c>
      <c r="G43" s="91">
        <f>COUNTIF('4 - Cruiser lehký'!C:C,B43)</f>
        <v>1</v>
      </c>
      <c r="H43" s="91">
        <f>COUNTIF('Celkové pořadí'!D:D,'Startovní listina'!B43)</f>
        <v>1</v>
      </c>
      <c r="I43" s="100" t="s">
        <v>178</v>
      </c>
      <c r="K43" s="93" t="str">
        <f t="shared" ref="K43:K74" si="10">UPPER(B43)</f>
        <v>BERTA</v>
      </c>
      <c r="L43" s="93" t="str">
        <f t="shared" ref="L43:L74" si="11">UPPER(I43)</f>
        <v>TJ CL</v>
      </c>
    </row>
    <row r="44" spans="1:12" x14ac:dyDescent="0.2">
      <c r="B44" s="44" t="s">
        <v>109</v>
      </c>
      <c r="C44" s="44" t="s">
        <v>7</v>
      </c>
      <c r="D44" s="79">
        <v>4</v>
      </c>
      <c r="E44" s="44" t="str">
        <f>IFERROR(VLOOKUP(B44,'4 - Cruiser lehký'!C:C,1,0),"-")</f>
        <v>BOHEMIA</v>
      </c>
      <c r="F44" s="44" t="str">
        <f>IFERROR(VLOOKUP(B44,'Celkové pořadí'!D:D,1,0),"-")</f>
        <v>BOHEMIA</v>
      </c>
      <c r="G44" s="91">
        <f>COUNTIF('4 - Cruiser lehký'!C:C,B44)</f>
        <v>1</v>
      </c>
      <c r="H44" s="91">
        <f>COUNTIF('Celkové pořadí'!D:D,'Startovní listina'!B44)</f>
        <v>1</v>
      </c>
      <c r="I44" s="100" t="s">
        <v>90</v>
      </c>
      <c r="K44" s="93" t="str">
        <f t="shared" si="10"/>
        <v>BOHEMIA</v>
      </c>
      <c r="L44" s="93" t="str">
        <f t="shared" si="11"/>
        <v>SLAPYMARINE</v>
      </c>
    </row>
    <row r="45" spans="1:12" x14ac:dyDescent="0.2">
      <c r="B45" s="44" t="s">
        <v>75</v>
      </c>
      <c r="C45" s="44" t="s">
        <v>7</v>
      </c>
      <c r="D45" s="79">
        <v>4</v>
      </c>
      <c r="E45" s="44" t="str">
        <f>IFERROR(VLOOKUP(B45,'4 - Cruiser lehký'!C:C,1,0),"-")</f>
        <v>BON VOYAGE</v>
      </c>
      <c r="F45" s="44" t="str">
        <f>IFERROR(VLOOKUP(B45,'Celkové pořadí'!D:D,1,0),"-")</f>
        <v>BON VOYAGE</v>
      </c>
      <c r="G45" s="91">
        <f>COUNTIF('4 - Cruiser lehký'!C:C,B45)</f>
        <v>1</v>
      </c>
      <c r="H45" s="91">
        <f>COUNTIF('Celkové pořadí'!D:D,'Startovní listina'!B45)</f>
        <v>1</v>
      </c>
      <c r="I45" s="100" t="s">
        <v>88</v>
      </c>
      <c r="K45" s="93" t="str">
        <f t="shared" si="10"/>
        <v>BON VOYAGE</v>
      </c>
      <c r="L45" s="93" t="str">
        <f t="shared" si="11"/>
        <v>ATLANTIDA</v>
      </c>
    </row>
    <row r="46" spans="1:12" x14ac:dyDescent="0.2">
      <c r="B46" s="44" t="s">
        <v>69</v>
      </c>
      <c r="C46" s="44" t="s">
        <v>7</v>
      </c>
      <c r="D46" s="79">
        <v>4</v>
      </c>
      <c r="E46" s="44" t="str">
        <f>IFERROR(VLOOKUP(B46,'4 - Cruiser lehký'!C:C,1,0),"-")</f>
        <v>BOUŘLIVÁK</v>
      </c>
      <c r="F46" s="44" t="str">
        <f>IFERROR(VLOOKUP(B46,'Celkové pořadí'!D:D,1,0),"-")</f>
        <v>BOUŘLIVÁK</v>
      </c>
      <c r="G46" s="91">
        <f>COUNTIF('4 - Cruiser lehký'!C:C,B46)</f>
        <v>1</v>
      </c>
      <c r="H46" s="91">
        <f>COUNTIF('Celkové pořadí'!D:D,'Startovní listina'!B46)</f>
        <v>1</v>
      </c>
      <c r="I46" s="100" t="s">
        <v>92</v>
      </c>
      <c r="K46" s="93" t="str">
        <f t="shared" si="10"/>
        <v>BOUŘLIVÁK</v>
      </c>
      <c r="L46" s="93" t="str">
        <f t="shared" si="11"/>
        <v>-</v>
      </c>
    </row>
    <row r="47" spans="1:12" x14ac:dyDescent="0.2">
      <c r="B47" s="44" t="s">
        <v>45</v>
      </c>
      <c r="C47" s="44" t="s">
        <v>7</v>
      </c>
      <c r="D47" s="79">
        <v>4</v>
      </c>
      <c r="E47" s="44" t="str">
        <f>IFERROR(VLOOKUP(B47,'4 - Cruiser lehký'!C:C,1,0),"-")</f>
        <v>CANNETE</v>
      </c>
      <c r="F47" s="44" t="str">
        <f>IFERROR(VLOOKUP(B47,'Celkové pořadí'!D:D,1,0),"-")</f>
        <v>CANNETE</v>
      </c>
      <c r="G47" s="91">
        <f>COUNTIF('4 - Cruiser lehký'!C:C,B47)</f>
        <v>1</v>
      </c>
      <c r="H47" s="91">
        <f>COUNTIF('Celkové pořadí'!D:D,'Startovní listina'!B47)</f>
        <v>1</v>
      </c>
      <c r="I47" s="100" t="s">
        <v>85</v>
      </c>
      <c r="K47" s="93" t="str">
        <f t="shared" si="10"/>
        <v>CANNETE</v>
      </c>
      <c r="L47" s="93" t="str">
        <f t="shared" si="11"/>
        <v>YCKP</v>
      </c>
    </row>
    <row r="48" spans="1:12" x14ac:dyDescent="0.2">
      <c r="B48" s="63" t="s">
        <v>52</v>
      </c>
      <c r="C48" s="44" t="s">
        <v>7</v>
      </c>
      <c r="D48" s="79">
        <v>4</v>
      </c>
      <c r="E48" s="44" t="str">
        <f>IFERROR(VLOOKUP(B48,'4 - Cruiser lehký'!C:C,1,0),"-")</f>
        <v>CONNIE</v>
      </c>
      <c r="F48" s="44" t="str">
        <f>IFERROR(VLOOKUP(B48,'Celkové pořadí'!D:D,1,0),"-")</f>
        <v>CONNIE</v>
      </c>
      <c r="G48" s="91">
        <f>COUNTIF('4 - Cruiser lehký'!C:C,B48)</f>
        <v>1</v>
      </c>
      <c r="H48" s="91">
        <f>COUNTIF('Celkové pořadí'!D:D,'Startovní listina'!B48)</f>
        <v>1</v>
      </c>
      <c r="I48" s="100" t="s">
        <v>87</v>
      </c>
      <c r="K48" s="93" t="str">
        <f t="shared" si="10"/>
        <v>CONNIE</v>
      </c>
      <c r="L48" s="93" t="str">
        <f t="shared" si="11"/>
        <v>MODRÁ LODĚNICE</v>
      </c>
    </row>
    <row r="49" spans="2:12" x14ac:dyDescent="0.2">
      <c r="B49" s="44" t="s">
        <v>184</v>
      </c>
      <c r="C49" s="44" t="s">
        <v>7</v>
      </c>
      <c r="D49" s="79">
        <v>4</v>
      </c>
      <c r="E49" s="44" t="str">
        <f>IFERROR(VLOOKUP(B49,'4 - Cruiser lehký'!C:C,1,0),"-")</f>
        <v>COSTA NOSTRA</v>
      </c>
      <c r="F49" s="44" t="str">
        <f>IFERROR(VLOOKUP(B49,'Celkové pořadí'!D:D,1,0),"-")</f>
        <v>COSTA NOSTRA</v>
      </c>
      <c r="G49" s="91">
        <f>COUNTIF('4 - Cruiser lehký'!C:C,B49)</f>
        <v>1</v>
      </c>
      <c r="H49" s="91">
        <f>COUNTIF('Celkové pořadí'!D:D,'Startovní listina'!B49)</f>
        <v>1</v>
      </c>
      <c r="I49" s="100" t="s">
        <v>178</v>
      </c>
      <c r="K49" s="93" t="str">
        <f t="shared" si="10"/>
        <v>COSTA NOSTRA</v>
      </c>
      <c r="L49" s="93" t="str">
        <f t="shared" si="11"/>
        <v>TJ CL</v>
      </c>
    </row>
    <row r="50" spans="2:12" x14ac:dyDescent="0.2">
      <c r="B50" s="44" t="s">
        <v>158</v>
      </c>
      <c r="C50" s="44" t="s">
        <v>7</v>
      </c>
      <c r="D50" s="79">
        <v>4</v>
      </c>
      <c r="E50" s="44" t="str">
        <f>IFERROR(VLOOKUP(B50,'4 - Cruiser lehký'!C:C,1,0),"-")</f>
        <v>DIANA</v>
      </c>
      <c r="F50" s="44" t="str">
        <f>IFERROR(VLOOKUP(B50,'Celkové pořadí'!D:D,1,0),"-")</f>
        <v>DIANA</v>
      </c>
      <c r="G50" s="91">
        <f>COUNTIF('4 - Cruiser lehký'!C:C,B50)</f>
        <v>1</v>
      </c>
      <c r="H50" s="91">
        <f>COUNTIF('Celkové pořadí'!D:D,'Startovní listina'!B50)</f>
        <v>1</v>
      </c>
      <c r="I50" s="100" t="s">
        <v>150</v>
      </c>
      <c r="K50" s="93" t="str">
        <f t="shared" si="10"/>
        <v>DIANA</v>
      </c>
      <c r="L50" s="93" t="str">
        <f t="shared" si="11"/>
        <v>ROVÍNEK</v>
      </c>
    </row>
    <row r="51" spans="2:12" x14ac:dyDescent="0.2">
      <c r="B51" s="44" t="s">
        <v>140</v>
      </c>
      <c r="C51" s="44" t="s">
        <v>7</v>
      </c>
      <c r="D51" s="79">
        <v>4</v>
      </c>
      <c r="E51" s="44" t="str">
        <f>IFERROR(VLOOKUP(B51,'4 - Cruiser lehký'!C:C,1,0),"-")</f>
        <v>DION</v>
      </c>
      <c r="F51" s="44" t="str">
        <f>IFERROR(VLOOKUP(B51,'Celkové pořadí'!D:D,1,0),"-")</f>
        <v>DION</v>
      </c>
      <c r="G51" s="91">
        <f>COUNTIF('4 - Cruiser lehký'!C:C,B51)</f>
        <v>1</v>
      </c>
      <c r="H51" s="91">
        <f>COUNTIF('Celkové pořadí'!D:D,'Startovní listina'!B51)</f>
        <v>1</v>
      </c>
      <c r="I51" s="100" t="s">
        <v>84</v>
      </c>
      <c r="K51" s="93" t="str">
        <f t="shared" si="10"/>
        <v>DION</v>
      </c>
      <c r="L51" s="93" t="str">
        <f t="shared" si="11"/>
        <v>JKK</v>
      </c>
    </row>
    <row r="52" spans="2:12" x14ac:dyDescent="0.2">
      <c r="B52" s="44" t="s">
        <v>138</v>
      </c>
      <c r="C52" s="44" t="s">
        <v>7</v>
      </c>
      <c r="D52" s="79">
        <v>4</v>
      </c>
      <c r="E52" s="44" t="str">
        <f>IFERROR(VLOOKUP(B52,'4 - Cruiser lehký'!C:C,1,0),"-")</f>
        <v>DORY</v>
      </c>
      <c r="F52" s="44" t="str">
        <f>IFERROR(VLOOKUP(B52,'Celkové pořadí'!D:D,1,0),"-")</f>
        <v>DORY</v>
      </c>
      <c r="G52" s="91">
        <f>COUNTIF('4 - Cruiser lehký'!C:C,B52)</f>
        <v>1</v>
      </c>
      <c r="H52" s="91">
        <f>COUNTIF('Celkové pořadí'!D:D,'Startovní listina'!B52)</f>
        <v>1</v>
      </c>
      <c r="I52" s="100" t="s">
        <v>85</v>
      </c>
      <c r="K52" s="93" t="str">
        <f t="shared" si="10"/>
        <v>DORY</v>
      </c>
      <c r="L52" s="93" t="str">
        <f t="shared" si="11"/>
        <v>YCKP</v>
      </c>
    </row>
    <row r="53" spans="2:12" x14ac:dyDescent="0.2">
      <c r="B53" s="44" t="s">
        <v>78</v>
      </c>
      <c r="C53" s="44" t="s">
        <v>7</v>
      </c>
      <c r="D53" s="79">
        <v>4</v>
      </c>
      <c r="E53" s="44" t="str">
        <f>IFERROR(VLOOKUP(B53,'4 - Cruiser lehký'!C:C,1,0),"-")</f>
        <v>HEIDI</v>
      </c>
      <c r="F53" s="44" t="str">
        <f>IFERROR(VLOOKUP(B53,'Celkové pořadí'!D:D,1,0),"-")</f>
        <v>HEIDI</v>
      </c>
      <c r="G53" s="91">
        <f>COUNTIF('4 - Cruiser lehký'!C:C,B53)</f>
        <v>1</v>
      </c>
      <c r="H53" s="91">
        <f>COUNTIF('Celkové pořadí'!D:D,'Startovní listina'!B53)</f>
        <v>1</v>
      </c>
      <c r="I53" s="100" t="s">
        <v>84</v>
      </c>
      <c r="K53" s="93" t="str">
        <f t="shared" si="10"/>
        <v>HEIDI</v>
      </c>
      <c r="L53" s="93" t="str">
        <f t="shared" si="11"/>
        <v>JKK</v>
      </c>
    </row>
    <row r="54" spans="2:12" x14ac:dyDescent="0.2">
      <c r="B54" s="44" t="s">
        <v>21</v>
      </c>
      <c r="C54" s="44" t="s">
        <v>7</v>
      </c>
      <c r="D54" s="79">
        <v>4</v>
      </c>
      <c r="E54" s="44" t="str">
        <f>IFERROR(VLOOKUP(B54,'4 - Cruiser lehký'!C:C,1,0),"-")</f>
        <v>JAEL</v>
      </c>
      <c r="F54" s="44" t="str">
        <f>IFERROR(VLOOKUP(B54,'Celkové pořadí'!D:D,1,0),"-")</f>
        <v>JAEL</v>
      </c>
      <c r="G54" s="91">
        <f>COUNTIF('4 - Cruiser lehký'!C:C,B54)</f>
        <v>1</v>
      </c>
      <c r="H54" s="91">
        <f>COUNTIF('Celkové pořadí'!D:D,'Startovní listina'!B54)</f>
        <v>1</v>
      </c>
      <c r="I54" s="100" t="s">
        <v>89</v>
      </c>
      <c r="K54" s="93" t="str">
        <f t="shared" si="10"/>
        <v>JAEL</v>
      </c>
      <c r="L54" s="93" t="str">
        <f t="shared" si="11"/>
        <v>TATRAN</v>
      </c>
    </row>
    <row r="55" spans="2:12" x14ac:dyDescent="0.2">
      <c r="B55" s="44" t="s">
        <v>93</v>
      </c>
      <c r="C55" s="44" t="s">
        <v>7</v>
      </c>
      <c r="D55" s="79">
        <v>4</v>
      </c>
      <c r="E55" s="44" t="str">
        <f>IFERROR(VLOOKUP(B55,'4 - Cruiser lehký'!C:C,1,0),"-")</f>
        <v>JOY</v>
      </c>
      <c r="F55" s="44" t="str">
        <f>IFERROR(VLOOKUP(B55,'Celkové pořadí'!D:D,1,0),"-")</f>
        <v>JOY</v>
      </c>
      <c r="G55" s="91">
        <f>COUNTIF('4 - Cruiser lehký'!C:C,B55)</f>
        <v>1</v>
      </c>
      <c r="H55" s="91">
        <f>COUNTIF('Celkové pořadí'!D:D,'Startovní listina'!B55)</f>
        <v>1</v>
      </c>
      <c r="I55" s="100" t="s">
        <v>92</v>
      </c>
      <c r="K55" s="93" t="str">
        <f t="shared" si="10"/>
        <v>JOY</v>
      </c>
      <c r="L55" s="93" t="str">
        <f t="shared" si="11"/>
        <v>-</v>
      </c>
    </row>
    <row r="56" spans="2:12" x14ac:dyDescent="0.2">
      <c r="B56" s="63" t="s">
        <v>137</v>
      </c>
      <c r="C56" s="44" t="s">
        <v>7</v>
      </c>
      <c r="D56" s="79">
        <v>4</v>
      </c>
      <c r="E56" s="44" t="str">
        <f>IFERROR(VLOOKUP(B56,'4 - Cruiser lehký'!C:C,1,0),"-")</f>
        <v>KAPR</v>
      </c>
      <c r="F56" s="44" t="str">
        <f>IFERROR(VLOOKUP(B56,'Celkové pořadí'!D:D,1,0),"-")</f>
        <v>KAPR</v>
      </c>
      <c r="G56" s="91">
        <f>COUNTIF('4 - Cruiser lehký'!C:C,B56)</f>
        <v>1</v>
      </c>
      <c r="H56" s="91">
        <f>COUNTIF('Celkové pořadí'!D:D,'Startovní listina'!B56)</f>
        <v>1</v>
      </c>
      <c r="I56" s="100" t="s">
        <v>150</v>
      </c>
      <c r="K56" s="93" t="str">
        <f t="shared" si="10"/>
        <v>KAPR</v>
      </c>
      <c r="L56" s="93" t="str">
        <f t="shared" si="11"/>
        <v>ROVÍNEK</v>
      </c>
    </row>
    <row r="57" spans="2:12" x14ac:dyDescent="0.2">
      <c r="B57" s="44" t="s">
        <v>106</v>
      </c>
      <c r="C57" s="44" t="s">
        <v>7</v>
      </c>
      <c r="D57" s="79">
        <v>4</v>
      </c>
      <c r="E57" s="44" t="str">
        <f>IFERROR(VLOOKUP(B57,'4 - Cruiser lehký'!C:C,1,0),"-")</f>
        <v>KIM</v>
      </c>
      <c r="F57" s="44" t="str">
        <f>IFERROR(VLOOKUP(B57,'Celkové pořadí'!D:D,1,0),"-")</f>
        <v>KIM</v>
      </c>
      <c r="G57" s="91">
        <f>COUNTIF('4 - Cruiser lehký'!C:C,B57)</f>
        <v>1</v>
      </c>
      <c r="H57" s="91">
        <f>COUNTIF('Celkové pořadí'!D:D,'Startovní listina'!B57)</f>
        <v>1</v>
      </c>
      <c r="I57" s="100" t="s">
        <v>84</v>
      </c>
      <c r="K57" s="93" t="str">
        <f t="shared" si="10"/>
        <v>KIM</v>
      </c>
      <c r="L57" s="93" t="str">
        <f t="shared" si="11"/>
        <v>JKK</v>
      </c>
    </row>
    <row r="58" spans="2:12" x14ac:dyDescent="0.2">
      <c r="B58" s="63" t="s">
        <v>144</v>
      </c>
      <c r="C58" s="44" t="s">
        <v>7</v>
      </c>
      <c r="D58" s="79">
        <v>4</v>
      </c>
      <c r="E58" s="44" t="str">
        <f>IFERROR(VLOOKUP(B58,'4 - Cruiser lehký'!C:C,1,0),"-")</f>
        <v>KOZELÍNA</v>
      </c>
      <c r="F58" s="44" t="str">
        <f>IFERROR(VLOOKUP(B58,'Celkové pořadí'!D:D,1,0),"-")</f>
        <v>KOZELÍNA</v>
      </c>
      <c r="G58" s="91">
        <f>COUNTIF('4 - Cruiser lehký'!C:C,B58)</f>
        <v>1</v>
      </c>
      <c r="H58" s="91">
        <f>COUNTIF('Celkové pořadí'!D:D,'Startovní listina'!B58)</f>
        <v>1</v>
      </c>
      <c r="I58" s="100" t="s">
        <v>85</v>
      </c>
      <c r="K58" s="93" t="str">
        <f t="shared" si="10"/>
        <v>KOZELÍNA</v>
      </c>
      <c r="L58" s="93" t="str">
        <f t="shared" si="11"/>
        <v>YCKP</v>
      </c>
    </row>
    <row r="59" spans="2:12" x14ac:dyDescent="0.2">
      <c r="B59" s="44" t="s">
        <v>46</v>
      </c>
      <c r="C59" s="44" t="s">
        <v>7</v>
      </c>
      <c r="D59" s="79">
        <v>4</v>
      </c>
      <c r="E59" s="44" t="str">
        <f>IFERROR(VLOOKUP(B59,'4 - Cruiser lehký'!C:C,1,0),"-")</f>
        <v>LADY (LC)</v>
      </c>
      <c r="F59" s="44" t="str">
        <f>IFERROR(VLOOKUP(B59,'Celkové pořadí'!D:D,1,0),"-")</f>
        <v>LADY (LC)</v>
      </c>
      <c r="G59" s="91">
        <f>COUNTIF('4 - Cruiser lehký'!C:C,B59)</f>
        <v>1</v>
      </c>
      <c r="H59" s="91">
        <f>COUNTIF('Celkové pořadí'!D:D,'Startovní listina'!B59)</f>
        <v>1</v>
      </c>
      <c r="I59" s="100" t="s">
        <v>85</v>
      </c>
      <c r="K59" s="93" t="str">
        <f t="shared" si="10"/>
        <v>LADY (LC)</v>
      </c>
      <c r="L59" s="93" t="str">
        <f t="shared" si="11"/>
        <v>YCKP</v>
      </c>
    </row>
    <row r="60" spans="2:12" x14ac:dyDescent="0.2">
      <c r="B60" s="44" t="s">
        <v>183</v>
      </c>
      <c r="C60" s="44" t="s">
        <v>7</v>
      </c>
      <c r="D60" s="79">
        <v>4</v>
      </c>
      <c r="E60" s="44" t="str">
        <f>IFERROR(VLOOKUP(B60,'4 - Cruiser lehký'!C:C,1,0),"-")</f>
        <v>LADY 3</v>
      </c>
      <c r="F60" s="44" t="str">
        <f>IFERROR(VLOOKUP(B60,'Celkové pořadí'!D:D,1,0),"-")</f>
        <v>LADY 3</v>
      </c>
      <c r="G60" s="91">
        <f>COUNTIF('4 - Cruiser lehký'!C:C,B60)</f>
        <v>1</v>
      </c>
      <c r="H60" s="91">
        <f>COUNTIF('Celkové pořadí'!D:D,'Startovní listina'!B60)</f>
        <v>1</v>
      </c>
      <c r="I60" s="100" t="s">
        <v>178</v>
      </c>
      <c r="K60" s="93" t="str">
        <f t="shared" si="10"/>
        <v>LADY 3</v>
      </c>
      <c r="L60" s="93" t="str">
        <f t="shared" si="11"/>
        <v>TJ CL</v>
      </c>
    </row>
    <row r="61" spans="2:12" x14ac:dyDescent="0.2">
      <c r="B61" s="44" t="s">
        <v>43</v>
      </c>
      <c r="C61" s="44" t="s">
        <v>7</v>
      </c>
      <c r="D61" s="79">
        <v>4</v>
      </c>
      <c r="E61" s="44" t="str">
        <f>IFERROR(VLOOKUP(B61,'4 - Cruiser lehký'!C:C,1,0),"-")</f>
        <v>LAZY DAYS</v>
      </c>
      <c r="F61" s="44" t="str">
        <f>IFERROR(VLOOKUP(B61,'Celkové pořadí'!D:D,1,0),"-")</f>
        <v>LAZY DAYS</v>
      </c>
      <c r="G61" s="91">
        <f>COUNTIF('4 - Cruiser lehký'!C:C,B61)</f>
        <v>1</v>
      </c>
      <c r="H61" s="91">
        <f>COUNTIF('Celkové pořadí'!D:D,'Startovní listina'!B61)</f>
        <v>1</v>
      </c>
      <c r="I61" s="100" t="s">
        <v>84</v>
      </c>
      <c r="K61" s="93" t="str">
        <f t="shared" si="10"/>
        <v>LAZY DAYS</v>
      </c>
      <c r="L61" s="93" t="str">
        <f t="shared" si="11"/>
        <v>JKK</v>
      </c>
    </row>
    <row r="62" spans="2:12" x14ac:dyDescent="0.2">
      <c r="B62" s="44" t="s">
        <v>187</v>
      </c>
      <c r="C62" s="44" t="s">
        <v>7</v>
      </c>
      <c r="D62" s="79">
        <v>4</v>
      </c>
      <c r="E62" s="44" t="str">
        <f>IFERROR(VLOOKUP(B62,'4 - Cruiser lehký'!C:C,1,0),"-")</f>
        <v>MIRA</v>
      </c>
      <c r="F62" s="44" t="str">
        <f>IFERROR(VLOOKUP(B62,'Celkové pořadí'!D:D,1,0),"-")</f>
        <v>MIRA</v>
      </c>
      <c r="G62" s="91">
        <f>COUNTIF('4 - Cruiser lehký'!C:C,B62)</f>
        <v>1</v>
      </c>
      <c r="H62" s="91">
        <f>COUNTIF('Celkové pořadí'!D:D,'Startovní listina'!B62)</f>
        <v>1</v>
      </c>
      <c r="I62" s="100" t="s">
        <v>178</v>
      </c>
      <c r="K62" s="93" t="str">
        <f t="shared" si="10"/>
        <v>MIRA</v>
      </c>
      <c r="L62" s="93" t="str">
        <f t="shared" si="11"/>
        <v>TJ CL</v>
      </c>
    </row>
    <row r="63" spans="2:12" x14ac:dyDescent="0.2">
      <c r="B63" s="44" t="s">
        <v>190</v>
      </c>
      <c r="C63" s="44" t="s">
        <v>7</v>
      </c>
      <c r="D63" s="79">
        <v>4</v>
      </c>
      <c r="E63" s="44" t="str">
        <f>IFERROR(VLOOKUP(B63,'4 - Cruiser lehký'!C:C,1,0),"-")</f>
        <v>NORD</v>
      </c>
      <c r="F63" s="44" t="str">
        <f>IFERROR(VLOOKUP(B63,'Celkové pořadí'!D:D,1,0),"-")</f>
        <v>NORD</v>
      </c>
      <c r="G63" s="91">
        <f>COUNTIF('4 - Cruiser lehký'!C:C,B63)</f>
        <v>1</v>
      </c>
      <c r="H63" s="91">
        <f>COUNTIF('Celkové pořadí'!D:D,'Startovní listina'!B63)</f>
        <v>1</v>
      </c>
      <c r="I63" s="100" t="s">
        <v>191</v>
      </c>
      <c r="K63" s="93" t="str">
        <f t="shared" si="10"/>
        <v>NORD</v>
      </c>
      <c r="L63" s="93" t="str">
        <f t="shared" si="11"/>
        <v>YC DAVLE</v>
      </c>
    </row>
    <row r="64" spans="2:12" x14ac:dyDescent="0.2">
      <c r="B64" s="44" t="s">
        <v>70</v>
      </c>
      <c r="C64" s="44" t="s">
        <v>7</v>
      </c>
      <c r="D64" s="79">
        <v>4</v>
      </c>
      <c r="E64" s="44" t="str">
        <f>IFERROR(VLOOKUP(B64,'4 - Cruiser lehký'!C:C,1,0),"-")</f>
        <v>ORA</v>
      </c>
      <c r="F64" s="44" t="str">
        <f>IFERROR(VLOOKUP(B64,'Celkové pořadí'!D:D,1,0),"-")</f>
        <v>ORA</v>
      </c>
      <c r="G64" s="91">
        <f>COUNTIF('4 - Cruiser lehký'!C:C,B64)</f>
        <v>1</v>
      </c>
      <c r="H64" s="91">
        <f>COUNTIF('Celkové pořadí'!D:D,'Startovní listina'!B64)</f>
        <v>1</v>
      </c>
      <c r="I64" s="100" t="s">
        <v>84</v>
      </c>
      <c r="K64" s="93" t="str">
        <f t="shared" si="10"/>
        <v>ORA</v>
      </c>
      <c r="L64" s="93" t="str">
        <f t="shared" si="11"/>
        <v>JKK</v>
      </c>
    </row>
    <row r="65" spans="1:12" x14ac:dyDescent="0.2">
      <c r="B65" s="44" t="s">
        <v>157</v>
      </c>
      <c r="C65" s="44" t="s">
        <v>7</v>
      </c>
      <c r="D65" s="79">
        <v>4</v>
      </c>
      <c r="E65" s="44" t="str">
        <f>IFERROR(VLOOKUP(B65,'4 - Cruiser lehký'!C:C,1,0),"-")</f>
        <v>PATRIA</v>
      </c>
      <c r="F65" s="44" t="str">
        <f>IFERROR(VLOOKUP(B65,'Celkové pořadí'!D:D,1,0),"-")</f>
        <v>PATRIA</v>
      </c>
      <c r="G65" s="91">
        <f>COUNTIF('4 - Cruiser lehký'!C:C,B65)</f>
        <v>1</v>
      </c>
      <c r="H65" s="91">
        <f>COUNTIF('Celkové pořadí'!D:D,'Startovní listina'!B65)</f>
        <v>1</v>
      </c>
      <c r="I65" s="100" t="s">
        <v>159</v>
      </c>
      <c r="K65" s="93" t="str">
        <f t="shared" si="10"/>
        <v>PATRIA</v>
      </c>
      <c r="L65" s="93" t="str">
        <f t="shared" si="11"/>
        <v>NOVÝ KNÍN</v>
      </c>
    </row>
    <row r="66" spans="1:12" x14ac:dyDescent="0.2">
      <c r="B66" s="44" t="s">
        <v>47</v>
      </c>
      <c r="C66" s="44" t="s">
        <v>7</v>
      </c>
      <c r="D66" s="79">
        <v>4</v>
      </c>
      <c r="E66" s="44" t="str">
        <f>IFERROR(VLOOKUP(B66,'4 - Cruiser lehký'!C:C,1,0),"-")</f>
        <v>SAGITTA (LC)</v>
      </c>
      <c r="F66" s="44" t="str">
        <f>IFERROR(VLOOKUP(B66,'Celkové pořadí'!D:D,1,0),"-")</f>
        <v>SAGITTA (LC)</v>
      </c>
      <c r="G66" s="91">
        <f>COUNTIF('4 - Cruiser lehký'!C:C,B66)</f>
        <v>1</v>
      </c>
      <c r="H66" s="91">
        <f>COUNTIF('Celkové pořadí'!D:D,'Startovní listina'!B66)</f>
        <v>1</v>
      </c>
      <c r="I66" s="100" t="s">
        <v>85</v>
      </c>
      <c r="K66" s="93" t="str">
        <f t="shared" si="10"/>
        <v>SAGITTA (LC)</v>
      </c>
      <c r="L66" s="93" t="str">
        <f t="shared" si="11"/>
        <v>YCKP</v>
      </c>
    </row>
    <row r="67" spans="1:12" x14ac:dyDescent="0.2">
      <c r="B67" s="44" t="s">
        <v>181</v>
      </c>
      <c r="C67" s="44" t="s">
        <v>7</v>
      </c>
      <c r="D67" s="79">
        <v>4</v>
      </c>
      <c r="E67" s="44" t="str">
        <f>IFERROR(VLOOKUP(B67,'4 - Cruiser lehký'!C:C,1,0),"-")</f>
        <v>SAMAFLEUR</v>
      </c>
      <c r="F67" s="44" t="str">
        <f>IFERROR(VLOOKUP(B67,'Celkové pořadí'!D:D,1,0),"-")</f>
        <v>SAMAFLEUR</v>
      </c>
      <c r="G67" s="91">
        <f>COUNTIF('4 - Cruiser lehký'!C:C,B67)</f>
        <v>1</v>
      </c>
      <c r="H67" s="91">
        <f>COUNTIF('Celkové pořadí'!D:D,'Startovní listina'!B67)</f>
        <v>1</v>
      </c>
      <c r="I67" s="100" t="s">
        <v>178</v>
      </c>
      <c r="K67" s="93" t="str">
        <f t="shared" si="10"/>
        <v>SAMAFLEUR</v>
      </c>
      <c r="L67" s="93" t="str">
        <f t="shared" si="11"/>
        <v>TJ CL</v>
      </c>
    </row>
    <row r="68" spans="1:12" x14ac:dyDescent="0.2">
      <c r="B68" s="44" t="s">
        <v>185</v>
      </c>
      <c r="C68" s="44" t="s">
        <v>7</v>
      </c>
      <c r="D68" s="79">
        <v>4</v>
      </c>
      <c r="E68" s="44" t="str">
        <f>IFERROR(VLOOKUP(B68,'4 - Cruiser lehký'!C:C,1,0),"-")</f>
        <v>SANTANA</v>
      </c>
      <c r="F68" s="44" t="str">
        <f>IFERROR(VLOOKUP(B68,'Celkové pořadí'!D:D,1,0),"-")</f>
        <v>SANTANA</v>
      </c>
      <c r="G68" s="91">
        <f>COUNTIF('4 - Cruiser lehký'!C:C,B68)</f>
        <v>1</v>
      </c>
      <c r="H68" s="91">
        <f>COUNTIF('Celkové pořadí'!D:D,'Startovní listina'!B68)</f>
        <v>1</v>
      </c>
      <c r="I68" s="100" t="s">
        <v>178</v>
      </c>
      <c r="K68" s="93" t="str">
        <f t="shared" si="10"/>
        <v>SANTANA</v>
      </c>
      <c r="L68" s="93" t="str">
        <f t="shared" si="11"/>
        <v>TJ CL</v>
      </c>
    </row>
    <row r="69" spans="1:12" x14ac:dyDescent="0.2">
      <c r="B69" s="44" t="s">
        <v>28</v>
      </c>
      <c r="C69" s="44" t="s">
        <v>7</v>
      </c>
      <c r="D69" s="79">
        <v>4</v>
      </c>
      <c r="E69" s="44" t="str">
        <f>IFERROR(VLOOKUP(B69,'4 - Cruiser lehký'!C:C,1,0),"-")</f>
        <v>TARA</v>
      </c>
      <c r="F69" s="44" t="str">
        <f>IFERROR(VLOOKUP(B69,'Celkové pořadí'!D:D,1,0),"-")</f>
        <v>TARA</v>
      </c>
      <c r="G69" s="91">
        <f>COUNTIF('4 - Cruiser lehký'!C:C,B69)</f>
        <v>1</v>
      </c>
      <c r="H69" s="91">
        <f>COUNTIF('Celkové pořadí'!D:D,'Startovní listina'!B69)</f>
        <v>1</v>
      </c>
      <c r="I69" s="100" t="s">
        <v>85</v>
      </c>
      <c r="K69" s="93" t="str">
        <f t="shared" si="10"/>
        <v>TARA</v>
      </c>
      <c r="L69" s="93" t="str">
        <f t="shared" si="11"/>
        <v>YCKP</v>
      </c>
    </row>
    <row r="70" spans="1:12" x14ac:dyDescent="0.2">
      <c r="B70" s="44" t="s">
        <v>182</v>
      </c>
      <c r="C70" s="44" t="s">
        <v>7</v>
      </c>
      <c r="D70" s="79">
        <v>4</v>
      </c>
      <c r="E70" s="44" t="str">
        <f>IFERROR(VLOOKUP(B70,'4 - Cruiser lehký'!C:C,1,0),"-")</f>
        <v>TULÁK</v>
      </c>
      <c r="F70" s="44" t="str">
        <f>IFERROR(VLOOKUP(B70,'Celkové pořadí'!D:D,1,0),"-")</f>
        <v>TULÁK</v>
      </c>
      <c r="G70" s="91">
        <f>COUNTIF('4 - Cruiser lehký'!C:C,B70)</f>
        <v>1</v>
      </c>
      <c r="H70" s="91">
        <f>COUNTIF('Celkové pořadí'!D:D,'Startovní listina'!B70)</f>
        <v>1</v>
      </c>
      <c r="I70" s="100" t="s">
        <v>178</v>
      </c>
      <c r="K70" s="93" t="str">
        <f t="shared" si="10"/>
        <v>TULÁK</v>
      </c>
      <c r="L70" s="93" t="str">
        <f t="shared" si="11"/>
        <v>TJ CL</v>
      </c>
    </row>
    <row r="71" spans="1:12" x14ac:dyDescent="0.2">
      <c r="B71" s="44" t="s">
        <v>44</v>
      </c>
      <c r="C71" s="44" t="s">
        <v>7</v>
      </c>
      <c r="D71" s="79">
        <v>4</v>
      </c>
      <c r="E71" s="44" t="str">
        <f>IFERROR(VLOOKUP(B71,'4 - Cruiser lehký'!C:C,1,0),"-")</f>
        <v>VEGA</v>
      </c>
      <c r="F71" s="44" t="str">
        <f>IFERROR(VLOOKUP(B71,'Celkové pořadí'!D:D,1,0),"-")</f>
        <v>VEGA</v>
      </c>
      <c r="G71" s="91">
        <f>COUNTIF('4 - Cruiser lehký'!C:C,B71)</f>
        <v>1</v>
      </c>
      <c r="H71" s="91">
        <f>COUNTIF('Celkové pořadí'!D:D,'Startovní listina'!B71)</f>
        <v>1</v>
      </c>
      <c r="I71" s="100" t="s">
        <v>84</v>
      </c>
      <c r="K71" s="93" t="str">
        <f t="shared" si="10"/>
        <v>VEGA</v>
      </c>
      <c r="L71" s="93" t="str">
        <f t="shared" si="11"/>
        <v>JKK</v>
      </c>
    </row>
    <row r="72" spans="1:12" x14ac:dyDescent="0.2">
      <c r="B72" s="44" t="s">
        <v>94</v>
      </c>
      <c r="C72" s="44" t="s">
        <v>7</v>
      </c>
      <c r="D72" s="79">
        <v>4</v>
      </c>
      <c r="E72" s="44" t="str">
        <f>IFERROR(VLOOKUP(B72,'4 - Cruiser lehký'!C:C,1,0),"-")</f>
        <v>VIKTORIA</v>
      </c>
      <c r="F72" s="44" t="str">
        <f>IFERROR(VLOOKUP(B72,'Celkové pořadí'!D:D,1,0),"-")</f>
        <v>VIKTORIA</v>
      </c>
      <c r="G72" s="91">
        <f>COUNTIF('4 - Cruiser lehký'!C:C,B72)</f>
        <v>1</v>
      </c>
      <c r="H72" s="91">
        <f>COUNTIF('Celkové pořadí'!D:D,'Startovní listina'!B72)</f>
        <v>1</v>
      </c>
      <c r="I72" s="100" t="s">
        <v>88</v>
      </c>
      <c r="K72" s="93" t="str">
        <f t="shared" si="10"/>
        <v>VIKTORIA</v>
      </c>
      <c r="L72" s="93" t="str">
        <f t="shared" si="11"/>
        <v>ATLANTIDA</v>
      </c>
    </row>
    <row r="73" spans="1:12" x14ac:dyDescent="0.2">
      <c r="B73" s="63" t="s">
        <v>50</v>
      </c>
      <c r="C73" s="44" t="s">
        <v>7</v>
      </c>
      <c r="D73" s="79">
        <v>4</v>
      </c>
      <c r="E73" s="44" t="str">
        <f>IFERROR(VLOOKUP(B73,'4 - Cruiser lehký'!C:C,1,0),"-")</f>
        <v>VIVA</v>
      </c>
      <c r="F73" s="44" t="str">
        <f>IFERROR(VLOOKUP(B73,'Celkové pořadí'!D:D,1,0),"-")</f>
        <v>VIVA</v>
      </c>
      <c r="G73" s="91">
        <f>COUNTIF('4 - Cruiser lehký'!C:C,B73)</f>
        <v>1</v>
      </c>
      <c r="H73" s="91">
        <f>COUNTIF('Celkové pořadí'!D:D,'Startovní listina'!B73)</f>
        <v>1</v>
      </c>
      <c r="I73" s="100" t="s">
        <v>87</v>
      </c>
      <c r="K73" s="93" t="str">
        <f t="shared" si="10"/>
        <v>VIVA</v>
      </c>
      <c r="L73" s="93" t="str">
        <f t="shared" si="11"/>
        <v>MODRÁ LODĚNICE</v>
      </c>
    </row>
    <row r="74" spans="1:12" x14ac:dyDescent="0.2">
      <c r="B74" s="44" t="s">
        <v>27</v>
      </c>
      <c r="C74" s="44" t="s">
        <v>7</v>
      </c>
      <c r="D74" s="79">
        <v>4</v>
      </c>
      <c r="E74" s="44" t="str">
        <f>IFERROR(VLOOKUP(B74,'4 - Cruiser lehký'!C:C,1,0),"-")</f>
        <v>VRABČÁK RENNY</v>
      </c>
      <c r="F74" s="44" t="str">
        <f>IFERROR(VLOOKUP(B74,'Celkové pořadí'!D:D,1,0),"-")</f>
        <v>VRABČÁK RENNY</v>
      </c>
      <c r="G74" s="91">
        <f>COUNTIF('4 - Cruiser lehký'!C:C,B74)</f>
        <v>1</v>
      </c>
      <c r="H74" s="91">
        <f>COUNTIF('Celkové pořadí'!D:D,'Startovní listina'!B74)</f>
        <v>1</v>
      </c>
      <c r="I74" s="100" t="s">
        <v>85</v>
      </c>
      <c r="K74" s="93" t="str">
        <f t="shared" si="10"/>
        <v>VRABČÁK RENNY</v>
      </c>
      <c r="L74" s="93" t="str">
        <f t="shared" si="11"/>
        <v>YCKP</v>
      </c>
    </row>
    <row r="75" spans="1:12" s="106" customFormat="1" x14ac:dyDescent="0.2">
      <c r="A75" s="101"/>
      <c r="B75" s="102"/>
      <c r="C75" s="102"/>
      <c r="D75" s="103"/>
      <c r="E75" s="102"/>
      <c r="F75" s="102"/>
      <c r="G75" s="104"/>
      <c r="H75" s="104"/>
      <c r="I75" s="102"/>
      <c r="J75" s="101"/>
      <c r="K75" s="134" t="str">
        <f t="shared" ref="K75:K94" si="12">UPPER(B75)</f>
        <v/>
      </c>
      <c r="L75" s="134" t="str">
        <f t="shared" ref="L75:L94" si="13">UPPER(I75)</f>
        <v/>
      </c>
    </row>
    <row r="76" spans="1:12" s="106" customFormat="1" x14ac:dyDescent="0.2">
      <c r="A76" s="43"/>
      <c r="B76" s="44" t="s">
        <v>102</v>
      </c>
      <c r="C76" s="44" t="s">
        <v>131</v>
      </c>
      <c r="D76" s="79">
        <v>5</v>
      </c>
      <c r="E76" s="44" t="str">
        <f>IFERROR(VLOOKUP(B76,'5 - Cruiser střední'!C:C,1,0),"-")</f>
        <v>AMAZONKA</v>
      </c>
      <c r="F76" s="44" t="str">
        <f>IFERROR(VLOOKUP(B76,'Celkové pořadí'!D:D,1,0),"-")</f>
        <v>AMAZONKA</v>
      </c>
      <c r="G76" s="91">
        <f>COUNTIF('5 - Cruiser střední'!C:C,B76)</f>
        <v>1</v>
      </c>
      <c r="H76" s="91">
        <f>COUNTIF('Celkové pořadí'!D:D,'Startovní listina'!B76)</f>
        <v>1</v>
      </c>
      <c r="I76" s="100" t="s">
        <v>88</v>
      </c>
      <c r="J76" s="43"/>
      <c r="K76" s="93" t="str">
        <f t="shared" ref="K76:K93" si="14">UPPER(B76)</f>
        <v>AMAZONKA</v>
      </c>
      <c r="L76" s="93" t="str">
        <f t="shared" ref="L76:L93" si="15">UPPER(I76)</f>
        <v>ATLANTIDA</v>
      </c>
    </row>
    <row r="77" spans="1:12" s="106" customFormat="1" x14ac:dyDescent="0.2">
      <c r="A77" s="43"/>
      <c r="B77" s="44" t="s">
        <v>164</v>
      </c>
      <c r="C77" s="44" t="s">
        <v>131</v>
      </c>
      <c r="D77" s="79">
        <v>5</v>
      </c>
      <c r="E77" s="44" t="str">
        <f>IFERROR(VLOOKUP(B77,'5 - Cruiser střední'!C:C,1,0),"-")</f>
        <v>BIENE</v>
      </c>
      <c r="F77" s="44" t="str">
        <f>IFERROR(VLOOKUP(B77,'Celkové pořadí'!D:D,1,0),"-")</f>
        <v>BIENE</v>
      </c>
      <c r="G77" s="91">
        <f>COUNTIF('5 - Cruiser střední'!C:C,B77)</f>
        <v>1</v>
      </c>
      <c r="H77" s="91">
        <f>COUNTIF('Celkové pořadí'!D:D,'Startovní listina'!B77)</f>
        <v>1</v>
      </c>
      <c r="I77" s="100" t="s">
        <v>88</v>
      </c>
      <c r="J77" s="43"/>
      <c r="K77" s="93" t="str">
        <f t="shared" si="14"/>
        <v>BIENE</v>
      </c>
      <c r="L77" s="93" t="str">
        <f t="shared" si="15"/>
        <v>ATLANTIDA</v>
      </c>
    </row>
    <row r="78" spans="1:12" s="106" customFormat="1" x14ac:dyDescent="0.2">
      <c r="A78" s="43"/>
      <c r="B78" s="44" t="s">
        <v>161</v>
      </c>
      <c r="C78" s="44" t="s">
        <v>131</v>
      </c>
      <c r="D78" s="79">
        <v>5</v>
      </c>
      <c r="E78" s="44" t="str">
        <f>IFERROR(VLOOKUP(B78,'5 - Cruiser střední'!C:C,1,0),"-")</f>
        <v>CARUMELLA</v>
      </c>
      <c r="F78" s="44" t="str">
        <f>IFERROR(VLOOKUP(B78,'Celkové pořadí'!D:D,1,0),"-")</f>
        <v>CARUMELLA</v>
      </c>
      <c r="G78" s="91">
        <f>COUNTIF('5 - Cruiser střední'!C:C,B78)</f>
        <v>1</v>
      </c>
      <c r="H78" s="91">
        <f>COUNTIF('Celkové pořadí'!D:D,'Startovní listina'!B78)</f>
        <v>1</v>
      </c>
      <c r="I78" s="100" t="s">
        <v>92</v>
      </c>
      <c r="J78" s="43"/>
      <c r="K78" s="93" t="str">
        <f t="shared" si="14"/>
        <v>CARUMELLA</v>
      </c>
      <c r="L78" s="93" t="str">
        <f t="shared" si="15"/>
        <v>-</v>
      </c>
    </row>
    <row r="79" spans="1:12" s="106" customFormat="1" x14ac:dyDescent="0.2">
      <c r="A79" s="43"/>
      <c r="B79" s="44" t="s">
        <v>71</v>
      </c>
      <c r="C79" s="44" t="s">
        <v>131</v>
      </c>
      <c r="D79" s="79">
        <v>5</v>
      </c>
      <c r="E79" s="44" t="str">
        <f>IFERROR(VLOOKUP(B79,'5 - Cruiser střední'!C:C,1,0),"-")</f>
        <v>CHVILKA</v>
      </c>
      <c r="F79" s="44" t="str">
        <f>IFERROR(VLOOKUP(B79,'Celkové pořadí'!D:D,1,0),"-")</f>
        <v>CHVILKA</v>
      </c>
      <c r="G79" s="91">
        <f>COUNTIF('5 - Cruiser střední'!C:C,B79)</f>
        <v>1</v>
      </c>
      <c r="H79" s="91">
        <f>COUNTIF('Celkové pořadí'!D:D,'Startovní listina'!B79)</f>
        <v>1</v>
      </c>
      <c r="I79" s="100" t="s">
        <v>87</v>
      </c>
      <c r="J79" s="43"/>
      <c r="K79" s="93" t="str">
        <f t="shared" si="14"/>
        <v>CHVILKA</v>
      </c>
      <c r="L79" s="93" t="str">
        <f t="shared" si="15"/>
        <v>MODRÁ LODĚNICE</v>
      </c>
    </row>
    <row r="80" spans="1:12" s="106" customFormat="1" x14ac:dyDescent="0.2">
      <c r="A80" s="43"/>
      <c r="B80" s="44" t="s">
        <v>160</v>
      </c>
      <c r="C80" s="44" t="s">
        <v>131</v>
      </c>
      <c r="D80" s="79">
        <v>5</v>
      </c>
      <c r="E80" s="44" t="str">
        <f>IFERROR(VLOOKUP(B80,'5 - Cruiser střední'!C:C,1,0),"-")</f>
        <v>JACQUELINE</v>
      </c>
      <c r="F80" s="44" t="str">
        <f>IFERROR(VLOOKUP(B80,'Celkové pořadí'!D:D,1,0),"-")</f>
        <v>JACQUELINE</v>
      </c>
      <c r="G80" s="91">
        <f>COUNTIF('5 - Cruiser střední'!C:C,B80)</f>
        <v>1</v>
      </c>
      <c r="H80" s="91">
        <f>COUNTIF('Celkové pořadí'!D:D,'Startovní listina'!B80)</f>
        <v>1</v>
      </c>
      <c r="I80" s="100" t="s">
        <v>165</v>
      </c>
      <c r="J80" s="43"/>
      <c r="K80" s="93" t="str">
        <f t="shared" si="14"/>
        <v>JACQUELINE</v>
      </c>
      <c r="L80" s="93" t="str">
        <f t="shared" si="15"/>
        <v>MALÁ SLADOVÁŘSKÁ</v>
      </c>
    </row>
    <row r="81" spans="1:12" s="106" customFormat="1" x14ac:dyDescent="0.2">
      <c r="A81" s="43"/>
      <c r="B81" s="44" t="s">
        <v>79</v>
      </c>
      <c r="C81" s="44" t="s">
        <v>131</v>
      </c>
      <c r="D81" s="79">
        <v>5</v>
      </c>
      <c r="E81" s="44" t="str">
        <f>IFERROR(VLOOKUP(B81,'5 - Cruiser střední'!C:C,1,0),"-")</f>
        <v>KLAUDIE</v>
      </c>
      <c r="F81" s="44" t="str">
        <f>IFERROR(VLOOKUP(B81,'Celkové pořadí'!D:D,1,0),"-")</f>
        <v>KLAUDIE</v>
      </c>
      <c r="G81" s="91">
        <f>COUNTIF('5 - Cruiser střední'!C:C,B81)</f>
        <v>1</v>
      </c>
      <c r="H81" s="91">
        <f>COUNTIF('Celkové pořadí'!D:D,'Startovní listina'!B81)</f>
        <v>1</v>
      </c>
      <c r="I81" s="100" t="s">
        <v>90</v>
      </c>
      <c r="J81" s="43"/>
      <c r="K81" s="93" t="str">
        <f t="shared" si="14"/>
        <v>KLAUDIE</v>
      </c>
      <c r="L81" s="93" t="str">
        <f t="shared" si="15"/>
        <v>SLAPYMARINE</v>
      </c>
    </row>
    <row r="82" spans="1:12" s="106" customFormat="1" x14ac:dyDescent="0.2">
      <c r="A82" s="43"/>
      <c r="B82" s="44" t="s">
        <v>56</v>
      </c>
      <c r="C82" s="44" t="s">
        <v>131</v>
      </c>
      <c r="D82" s="79">
        <v>5</v>
      </c>
      <c r="E82" s="44" t="str">
        <f>IFERROR(VLOOKUP(B82,'5 - Cruiser střední'!C:C,1,0),"-")</f>
        <v>LUTAS</v>
      </c>
      <c r="F82" s="44" t="str">
        <f>IFERROR(VLOOKUP(B82,'Celkové pořadí'!D:D,1,0),"-")</f>
        <v>LUTAS</v>
      </c>
      <c r="G82" s="91">
        <f>COUNTIF('5 - Cruiser střední'!C:C,B82)</f>
        <v>1</v>
      </c>
      <c r="H82" s="91">
        <f>COUNTIF('Celkové pořadí'!D:D,'Startovní listina'!B82)</f>
        <v>1</v>
      </c>
      <c r="I82" s="100" t="s">
        <v>90</v>
      </c>
      <c r="J82" s="43"/>
      <c r="K82" s="93" t="str">
        <f t="shared" si="14"/>
        <v>LUTAS</v>
      </c>
      <c r="L82" s="93" t="str">
        <f t="shared" si="15"/>
        <v>SLAPYMARINE</v>
      </c>
    </row>
    <row r="83" spans="1:12" s="106" customFormat="1" x14ac:dyDescent="0.2">
      <c r="A83" s="43"/>
      <c r="B83" s="44" t="s">
        <v>162</v>
      </c>
      <c r="C83" s="44" t="s">
        <v>131</v>
      </c>
      <c r="D83" s="79">
        <v>5</v>
      </c>
      <c r="E83" s="44" t="str">
        <f>IFERROR(VLOOKUP(B83,'5 - Cruiser střední'!C:C,1,0),"-")</f>
        <v>MAGDALENA</v>
      </c>
      <c r="F83" s="44" t="str">
        <f>IFERROR(VLOOKUP(B83,'Celkové pořadí'!D:D,1,0),"-")</f>
        <v>MAGDALENA</v>
      </c>
      <c r="G83" s="91">
        <f>COUNTIF('5 - Cruiser střední'!C:C,B83)</f>
        <v>1</v>
      </c>
      <c r="H83" s="91">
        <f>COUNTIF('Celkové pořadí'!D:D,'Startovní listina'!B83)</f>
        <v>1</v>
      </c>
      <c r="I83" s="100" t="s">
        <v>87</v>
      </c>
      <c r="J83" s="43"/>
      <c r="K83" s="93" t="str">
        <f t="shared" si="14"/>
        <v>MAGDALENA</v>
      </c>
      <c r="L83" s="93" t="str">
        <f t="shared" si="15"/>
        <v>MODRÁ LODĚNICE</v>
      </c>
    </row>
    <row r="84" spans="1:12" x14ac:dyDescent="0.2">
      <c r="B84" s="44" t="s">
        <v>60</v>
      </c>
      <c r="C84" s="44" t="s">
        <v>131</v>
      </c>
      <c r="D84" s="79">
        <v>5</v>
      </c>
      <c r="E84" s="44" t="str">
        <f>IFERROR(VLOOKUP(B84,'5 - Cruiser střední'!C:C,1,0),"-")</f>
        <v>MOANA</v>
      </c>
      <c r="F84" s="44" t="str">
        <f>IFERROR(VLOOKUP(B84,'Celkové pořadí'!D:D,1,0),"-")</f>
        <v>MOANA</v>
      </c>
      <c r="G84" s="91">
        <f>COUNTIF('5 - Cruiser střední'!C:C,B84)</f>
        <v>1</v>
      </c>
      <c r="H84" s="91">
        <f>COUNTIF('Celkové pořadí'!D:D,'Startovní listina'!B84)</f>
        <v>1</v>
      </c>
      <c r="I84" s="100" t="s">
        <v>84</v>
      </c>
      <c r="K84" s="93" t="str">
        <f t="shared" si="14"/>
        <v>MOANA</v>
      </c>
      <c r="L84" s="93" t="str">
        <f t="shared" si="15"/>
        <v>JKK</v>
      </c>
    </row>
    <row r="85" spans="1:12" x14ac:dyDescent="0.2">
      <c r="B85" s="44" t="s">
        <v>26</v>
      </c>
      <c r="C85" s="44" t="s">
        <v>131</v>
      </c>
      <c r="D85" s="79">
        <v>5</v>
      </c>
      <c r="E85" s="44" t="str">
        <f>IFERROR(VLOOKUP(B85,'5 - Cruiser střední'!C:C,1,0),"-")</f>
        <v>MOGLI</v>
      </c>
      <c r="F85" s="44" t="str">
        <f>IFERROR(VLOOKUP(B85,'Celkové pořadí'!D:D,1,0),"-")</f>
        <v>MOGLI</v>
      </c>
      <c r="G85" s="91">
        <f>COUNTIF('5 - Cruiser střední'!C:C,B85)</f>
        <v>1</v>
      </c>
      <c r="H85" s="91">
        <f>COUNTIF('Celkové pořadí'!D:D,'Startovní listina'!B85)</f>
        <v>1</v>
      </c>
      <c r="I85" s="100" t="s">
        <v>85</v>
      </c>
      <c r="K85" s="93" t="str">
        <f t="shared" si="14"/>
        <v>MOGLI</v>
      </c>
      <c r="L85" s="93" t="str">
        <f t="shared" si="15"/>
        <v>YCKP</v>
      </c>
    </row>
    <row r="86" spans="1:12" x14ac:dyDescent="0.2">
      <c r="B86" s="44" t="s">
        <v>39</v>
      </c>
      <c r="C86" s="44" t="s">
        <v>131</v>
      </c>
      <c r="D86" s="79">
        <v>5</v>
      </c>
      <c r="E86" s="44" t="str">
        <f>IFERROR(VLOOKUP(B86,'5 - Cruiser střední'!C:C,1,0),"-")</f>
        <v>PELIKÁN</v>
      </c>
      <c r="F86" s="44" t="str">
        <f>IFERROR(VLOOKUP(B86,'Celkové pořadí'!D:D,1,0),"-")</f>
        <v>PELIKÁN</v>
      </c>
      <c r="G86" s="91">
        <f>COUNTIF('5 - Cruiser střední'!C:C,B86)</f>
        <v>1</v>
      </c>
      <c r="H86" s="91">
        <f>COUNTIF('Celkové pořadí'!D:D,'Startovní listina'!B86)</f>
        <v>1</v>
      </c>
      <c r="I86" s="100" t="s">
        <v>89</v>
      </c>
      <c r="K86" s="93" t="str">
        <f t="shared" si="14"/>
        <v>PELIKÁN</v>
      </c>
      <c r="L86" s="93" t="str">
        <f t="shared" si="15"/>
        <v>TATRAN</v>
      </c>
    </row>
    <row r="87" spans="1:12" x14ac:dyDescent="0.2">
      <c r="B87" s="44" t="s">
        <v>139</v>
      </c>
      <c r="C87" s="44" t="s">
        <v>131</v>
      </c>
      <c r="D87" s="79">
        <v>5</v>
      </c>
      <c r="E87" s="44" t="str">
        <f>IFERROR(VLOOKUP(B87,'5 - Cruiser střední'!C:C,1,0),"-")</f>
        <v>RESCÁTOR</v>
      </c>
      <c r="F87" s="44" t="str">
        <f>IFERROR(VLOOKUP(B87,'Celkové pořadí'!D:D,1,0),"-")</f>
        <v>RESCÁTOR</v>
      </c>
      <c r="G87" s="91">
        <f>COUNTIF('5 - Cruiser střední'!C:C,B87)</f>
        <v>1</v>
      </c>
      <c r="H87" s="91">
        <f>COUNTIF('Celkové pořadí'!D:D,'Startovní listina'!B87)</f>
        <v>1</v>
      </c>
      <c r="I87" s="100" t="s">
        <v>84</v>
      </c>
      <c r="K87" s="93" t="str">
        <f t="shared" si="14"/>
        <v>RESCÁTOR</v>
      </c>
      <c r="L87" s="93" t="str">
        <f t="shared" si="15"/>
        <v>JKK</v>
      </c>
    </row>
    <row r="88" spans="1:12" x14ac:dyDescent="0.2">
      <c r="B88" s="44" t="s">
        <v>66</v>
      </c>
      <c r="C88" s="44" t="s">
        <v>131</v>
      </c>
      <c r="D88" s="79">
        <v>5</v>
      </c>
      <c r="E88" s="44" t="str">
        <f>IFERROR(VLOOKUP(B88,'5 - Cruiser střední'!C:C,1,0),"-")</f>
        <v>SONY A</v>
      </c>
      <c r="F88" s="44" t="str">
        <f>IFERROR(VLOOKUP(B88,'Celkové pořadí'!D:D,1,0),"-")</f>
        <v>SONY A</v>
      </c>
      <c r="G88" s="91">
        <f>COUNTIF('5 - Cruiser střední'!C:C,B88)</f>
        <v>1</v>
      </c>
      <c r="H88" s="91">
        <f>COUNTIF('Celkové pořadí'!D:D,'Startovní listina'!B88)</f>
        <v>1</v>
      </c>
      <c r="I88" s="100" t="s">
        <v>88</v>
      </c>
      <c r="K88" s="93" t="str">
        <f t="shared" si="14"/>
        <v>SONY A</v>
      </c>
      <c r="L88" s="93" t="str">
        <f t="shared" si="15"/>
        <v>ATLANTIDA</v>
      </c>
    </row>
    <row r="89" spans="1:12" x14ac:dyDescent="0.2">
      <c r="B89" s="44" t="s">
        <v>55</v>
      </c>
      <c r="C89" s="44" t="s">
        <v>131</v>
      </c>
      <c r="D89" s="79">
        <v>5</v>
      </c>
      <c r="E89" s="44" t="str">
        <f>IFERROR(VLOOKUP(B89,'5 - Cruiser střední'!C:C,1,0),"-")</f>
        <v>SUMMER WIND</v>
      </c>
      <c r="F89" s="44" t="str">
        <f>IFERROR(VLOOKUP(B89,'Celkové pořadí'!D:D,1,0),"-")</f>
        <v>SUMMER WIND</v>
      </c>
      <c r="G89" s="91">
        <f>COUNTIF('5 - Cruiser střední'!C:C,B89)</f>
        <v>1</v>
      </c>
      <c r="H89" s="91">
        <f>COUNTIF('Celkové pořadí'!D:D,'Startovní listina'!B89)</f>
        <v>1</v>
      </c>
      <c r="I89" s="100" t="s">
        <v>87</v>
      </c>
      <c r="K89" s="93" t="str">
        <f t="shared" si="14"/>
        <v>SUMMER WIND</v>
      </c>
      <c r="L89" s="93" t="str">
        <f t="shared" si="15"/>
        <v>MODRÁ LODĚNICE</v>
      </c>
    </row>
    <row r="90" spans="1:12" x14ac:dyDescent="0.2">
      <c r="B90" s="44" t="s">
        <v>163</v>
      </c>
      <c r="C90" s="44" t="s">
        <v>131</v>
      </c>
      <c r="D90" s="79">
        <v>5</v>
      </c>
      <c r="E90" s="44" t="str">
        <f>IFERROR(VLOOKUP(B90,'5 - Cruiser střední'!C:C,1,0),"-")</f>
        <v>TEREZA</v>
      </c>
      <c r="F90" s="44" t="str">
        <f>IFERROR(VLOOKUP(B90,'Celkové pořadí'!D:D,1,0),"-")</f>
        <v>TEREZA</v>
      </c>
      <c r="G90" s="91">
        <f>COUNTIF('5 - Cruiser střední'!C:C,B90)</f>
        <v>1</v>
      </c>
      <c r="H90" s="91">
        <f>COUNTIF('Celkové pořadí'!D:D,'Startovní listina'!B90)</f>
        <v>1</v>
      </c>
      <c r="I90" s="100" t="s">
        <v>87</v>
      </c>
      <c r="K90" s="93" t="str">
        <f t="shared" si="14"/>
        <v>TEREZA</v>
      </c>
      <c r="L90" s="93" t="str">
        <f t="shared" si="15"/>
        <v>MODRÁ LODĚNICE</v>
      </c>
    </row>
    <row r="91" spans="1:12" x14ac:dyDescent="0.2">
      <c r="B91" s="44" t="s">
        <v>51</v>
      </c>
      <c r="C91" s="44" t="s">
        <v>131</v>
      </c>
      <c r="D91" s="79">
        <v>5</v>
      </c>
      <c r="E91" s="44" t="str">
        <f>IFERROR(VLOOKUP(B91,'5 - Cruiser střední'!C:C,1,0),"-")</f>
        <v>UNDER-CONSTRUCTION</v>
      </c>
      <c r="F91" s="44" t="str">
        <f>IFERROR(VLOOKUP(B91,'Celkové pořadí'!D:D,1,0),"-")</f>
        <v>UNDER-CONSTRUCTION</v>
      </c>
      <c r="G91" s="91">
        <f>COUNTIF('5 - Cruiser střední'!C:C,B91)</f>
        <v>1</v>
      </c>
      <c r="H91" s="91">
        <f>COUNTIF('Celkové pořadí'!D:D,'Startovní listina'!B91)</f>
        <v>1</v>
      </c>
      <c r="I91" s="100" t="s">
        <v>87</v>
      </c>
      <c r="K91" s="93" t="str">
        <f t="shared" si="14"/>
        <v>UNDER-CONSTRUCTION</v>
      </c>
      <c r="L91" s="93" t="str">
        <f t="shared" si="15"/>
        <v>MODRÁ LODĚNICE</v>
      </c>
    </row>
    <row r="92" spans="1:12" x14ac:dyDescent="0.2">
      <c r="B92" s="44" t="s">
        <v>101</v>
      </c>
      <c r="C92" s="44" t="s">
        <v>131</v>
      </c>
      <c r="D92" s="79">
        <v>5</v>
      </c>
      <c r="E92" s="44" t="str">
        <f>IFERROR(VLOOKUP(B92,'5 - Cruiser střední'!C:C,1,0),"-")</f>
        <v>VIVIANNE</v>
      </c>
      <c r="F92" s="44" t="str">
        <f>IFERROR(VLOOKUP(B92,'Celkové pořadí'!D:D,1,0),"-")</f>
        <v>VIVIANNE</v>
      </c>
      <c r="G92" s="91">
        <f>COUNTIF('5 - Cruiser střední'!C:C,B92)</f>
        <v>1</v>
      </c>
      <c r="H92" s="91">
        <f>COUNTIF('Celkové pořadí'!D:D,'Startovní listina'!B92)</f>
        <v>1</v>
      </c>
      <c r="I92" s="100" t="s">
        <v>85</v>
      </c>
      <c r="K92" s="93" t="str">
        <f t="shared" si="14"/>
        <v>VIVIANNE</v>
      </c>
      <c r="L92" s="93" t="str">
        <f t="shared" si="15"/>
        <v>YCKP</v>
      </c>
    </row>
    <row r="93" spans="1:12" x14ac:dyDescent="0.2">
      <c r="B93" s="44" t="s">
        <v>22</v>
      </c>
      <c r="C93" s="44" t="s">
        <v>131</v>
      </c>
      <c r="D93" s="79">
        <v>5</v>
      </c>
      <c r="E93" s="44" t="str">
        <f>IFERROR(VLOOKUP(B93,'5 - Cruiser střední'!C:C,1,0),"-")</f>
        <v>VLČÍ TLAPA</v>
      </c>
      <c r="F93" s="44" t="str">
        <f>IFERROR(VLOOKUP(B93,'Celkové pořadí'!D:D,1,0),"-")</f>
        <v>VLČÍ TLAPA</v>
      </c>
      <c r="G93" s="91">
        <f>COUNTIF('5 - Cruiser střední'!C:C,B93)</f>
        <v>1</v>
      </c>
      <c r="H93" s="91">
        <f>COUNTIF('Celkové pořadí'!D:D,'Startovní listina'!B93)</f>
        <v>1</v>
      </c>
      <c r="I93" s="100" t="s">
        <v>85</v>
      </c>
      <c r="K93" s="93" t="str">
        <f t="shared" si="14"/>
        <v>VLČÍ TLAPA</v>
      </c>
      <c r="L93" s="93" t="str">
        <f t="shared" si="15"/>
        <v>YCKP</v>
      </c>
    </row>
    <row r="94" spans="1:12" s="106" customFormat="1" x14ac:dyDescent="0.2">
      <c r="A94" s="101"/>
      <c r="B94" s="102"/>
      <c r="C94" s="102"/>
      <c r="D94" s="103"/>
      <c r="E94" s="102"/>
      <c r="F94" s="102"/>
      <c r="G94" s="104"/>
      <c r="H94" s="104"/>
      <c r="I94" s="102"/>
      <c r="J94" s="101"/>
      <c r="K94" s="134" t="str">
        <f t="shared" si="12"/>
        <v/>
      </c>
      <c r="L94" s="134" t="str">
        <f t="shared" si="13"/>
        <v/>
      </c>
    </row>
    <row r="95" spans="1:12" x14ac:dyDescent="0.2">
      <c r="B95" s="44" t="s">
        <v>25</v>
      </c>
      <c r="C95" s="44" t="s">
        <v>8</v>
      </c>
      <c r="D95" s="79">
        <v>6</v>
      </c>
      <c r="E95" s="44" t="str">
        <f>IFERROR(VLOOKUP(B95,'6 - Cruiser těžký'!C:C,1,0),"-")</f>
        <v>ANABELA</v>
      </c>
      <c r="F95" s="44" t="str">
        <f>IFERROR(VLOOKUP(B95,'Celkové pořadí'!D:D,1,0),"-")</f>
        <v>ANABELA</v>
      </c>
      <c r="G95" s="91">
        <f>COUNTIF('6 - Cruiser těžký'!C:C,B95)</f>
        <v>1</v>
      </c>
      <c r="H95" s="91">
        <f>COUNTIF('Celkové pořadí'!D:D,'Startovní listina'!B95)</f>
        <v>1</v>
      </c>
      <c r="I95" s="100" t="s">
        <v>85</v>
      </c>
      <c r="K95" s="93" t="str">
        <f t="shared" ref="K95:K120" si="16">UPPER(B95)</f>
        <v>ANABELA</v>
      </c>
      <c r="L95" s="93" t="str">
        <f t="shared" ref="L95:L120" si="17">UPPER(I95)</f>
        <v>YCKP</v>
      </c>
    </row>
    <row r="96" spans="1:12" x14ac:dyDescent="0.2">
      <c r="B96" s="63" t="s">
        <v>57</v>
      </c>
      <c r="C96" s="44" t="s">
        <v>8</v>
      </c>
      <c r="D96" s="79">
        <v>6</v>
      </c>
      <c r="E96" s="44" t="str">
        <f>IFERROR(VLOOKUP(B96,'6 - Cruiser těžký'!C:C,1,0),"-")</f>
        <v>ANTINOA</v>
      </c>
      <c r="F96" s="44" t="str">
        <f>IFERROR(VLOOKUP(B96,'Celkové pořadí'!D:D,1,0),"-")</f>
        <v>ANTINOA</v>
      </c>
      <c r="G96" s="91">
        <f>COUNTIF('6 - Cruiser těžký'!C:C,B96)</f>
        <v>1</v>
      </c>
      <c r="H96" s="91">
        <f>COUNTIF('Celkové pořadí'!D:D,'Startovní listina'!B96)</f>
        <v>1</v>
      </c>
      <c r="I96" s="100" t="s">
        <v>85</v>
      </c>
      <c r="K96" s="93" t="str">
        <f t="shared" si="16"/>
        <v>ANTINOA</v>
      </c>
      <c r="L96" s="93" t="str">
        <f t="shared" si="17"/>
        <v>YCKP</v>
      </c>
    </row>
    <row r="97" spans="2:12" x14ac:dyDescent="0.2">
      <c r="B97" s="44" t="s">
        <v>170</v>
      </c>
      <c r="C97" s="44" t="s">
        <v>8</v>
      </c>
      <c r="D97" s="79">
        <v>6</v>
      </c>
      <c r="E97" s="44" t="str">
        <f>IFERROR(VLOOKUP(B97,'6 - Cruiser těžký'!C:C,1,0),"-")</f>
        <v>ARZAGA</v>
      </c>
      <c r="F97" s="44" t="str">
        <f>IFERROR(VLOOKUP(B97,'Celkové pořadí'!D:D,1,0),"-")</f>
        <v>ARZAGA</v>
      </c>
      <c r="G97" s="91">
        <f>COUNTIF('6 - Cruiser těžký'!C:C,B97)</f>
        <v>1</v>
      </c>
      <c r="H97" s="91">
        <f>COUNTIF('Celkové pořadí'!D:D,'Startovní listina'!B97)</f>
        <v>1</v>
      </c>
      <c r="I97" s="100" t="s">
        <v>87</v>
      </c>
      <c r="K97" s="93" t="str">
        <f t="shared" si="16"/>
        <v>ARZAGA</v>
      </c>
      <c r="L97" s="93" t="str">
        <f t="shared" si="17"/>
        <v>MODRÁ LODĚNICE</v>
      </c>
    </row>
    <row r="98" spans="2:12" x14ac:dyDescent="0.2">
      <c r="B98" s="63" t="s">
        <v>59</v>
      </c>
      <c r="C98" s="44" t="s">
        <v>8</v>
      </c>
      <c r="D98" s="79">
        <v>6</v>
      </c>
      <c r="E98" s="44" t="str">
        <f>IFERROR(VLOOKUP(B98,'6 - Cruiser těžký'!C:C,1,0),"-")</f>
        <v>ASTARTÉ</v>
      </c>
      <c r="F98" s="44" t="str">
        <f>IFERROR(VLOOKUP(B98,'Celkové pořadí'!D:D,1,0),"-")</f>
        <v>ASTARTÉ</v>
      </c>
      <c r="G98" s="91">
        <f>COUNTIF('6 - Cruiser těžký'!C:C,B98)</f>
        <v>1</v>
      </c>
      <c r="H98" s="91">
        <f>COUNTIF('Celkové pořadí'!D:D,'Startovní listina'!B98)</f>
        <v>1</v>
      </c>
      <c r="I98" s="100" t="s">
        <v>88</v>
      </c>
      <c r="K98" s="93" t="str">
        <f t="shared" si="16"/>
        <v>ASTARTÉ</v>
      </c>
      <c r="L98" s="93" t="str">
        <f t="shared" si="17"/>
        <v>ATLANTIDA</v>
      </c>
    </row>
    <row r="99" spans="2:12" x14ac:dyDescent="0.2">
      <c r="B99" s="44" t="s">
        <v>65</v>
      </c>
      <c r="C99" s="44" t="s">
        <v>8</v>
      </c>
      <c r="D99" s="79">
        <v>6</v>
      </c>
      <c r="E99" s="44" t="str">
        <f>IFERROR(VLOOKUP(B99,'6 - Cruiser těžký'!C:C,1,0),"-")</f>
        <v>ASTON</v>
      </c>
      <c r="F99" s="44" t="str">
        <f>IFERROR(VLOOKUP(B99,'Celkové pořadí'!D:D,1,0),"-")</f>
        <v>ASTON</v>
      </c>
      <c r="G99" s="91">
        <f>COUNTIF('6 - Cruiser těžký'!C:C,B99)</f>
        <v>1</v>
      </c>
      <c r="H99" s="91">
        <f>COUNTIF('Celkové pořadí'!D:D,'Startovní listina'!B99)</f>
        <v>1</v>
      </c>
      <c r="I99" s="100" t="s">
        <v>88</v>
      </c>
      <c r="K99" s="93" t="str">
        <f t="shared" si="16"/>
        <v>ASTON</v>
      </c>
      <c r="L99" s="93" t="str">
        <f t="shared" si="17"/>
        <v>ATLANTIDA</v>
      </c>
    </row>
    <row r="100" spans="2:12" x14ac:dyDescent="0.2">
      <c r="B100" s="44" t="s">
        <v>64</v>
      </c>
      <c r="C100" s="44" t="s">
        <v>8</v>
      </c>
      <c r="D100" s="79">
        <v>6</v>
      </c>
      <c r="E100" s="44" t="str">
        <f>IFERROR(VLOOKUP(B100,'6 - Cruiser těžký'!C:C,1,0),"-")</f>
        <v>ATLANTIS</v>
      </c>
      <c r="F100" s="44" t="str">
        <f>IFERROR(VLOOKUP(B100,'Celkové pořadí'!D:D,1,0),"-")</f>
        <v>ATLANTIS</v>
      </c>
      <c r="G100" s="91">
        <f>COUNTIF('6 - Cruiser těžký'!C:C,B100)</f>
        <v>1</v>
      </c>
      <c r="H100" s="91">
        <f>COUNTIF('Celkové pořadí'!D:D,'Startovní listina'!B100)</f>
        <v>1</v>
      </c>
      <c r="I100" s="100" t="s">
        <v>88</v>
      </c>
      <c r="K100" s="93" t="str">
        <f t="shared" si="16"/>
        <v>ATLANTIS</v>
      </c>
      <c r="L100" s="93" t="str">
        <f t="shared" si="17"/>
        <v>ATLANTIDA</v>
      </c>
    </row>
    <row r="101" spans="2:12" x14ac:dyDescent="0.2">
      <c r="B101" s="44" t="s">
        <v>167</v>
      </c>
      <c r="C101" s="44" t="s">
        <v>8</v>
      </c>
      <c r="D101" s="79">
        <v>6</v>
      </c>
      <c r="E101" s="44" t="str">
        <f>IFERROR(VLOOKUP(B101,'6 - Cruiser těžký'!C:C,1,0),"-")</f>
        <v>BELLA</v>
      </c>
      <c r="F101" s="44" t="str">
        <f>IFERROR(VLOOKUP(B101,'Celkové pořadí'!D:D,1,0),"-")</f>
        <v>BELLA</v>
      </c>
      <c r="G101" s="91">
        <f>COUNTIF('6 - Cruiser těžký'!C:C,B101)</f>
        <v>1</v>
      </c>
      <c r="H101" s="91">
        <f>COUNTIF('Celkové pořadí'!D:D,'Startovní listina'!B101)</f>
        <v>1</v>
      </c>
      <c r="I101" s="100" t="s">
        <v>87</v>
      </c>
      <c r="K101" s="93" t="str">
        <f t="shared" si="16"/>
        <v>BELLA</v>
      </c>
      <c r="L101" s="93" t="str">
        <f t="shared" si="17"/>
        <v>MODRÁ LODĚNICE</v>
      </c>
    </row>
    <row r="102" spans="2:12" x14ac:dyDescent="0.2">
      <c r="B102" s="44" t="s">
        <v>168</v>
      </c>
      <c r="C102" s="44" t="s">
        <v>8</v>
      </c>
      <c r="D102" s="79">
        <v>6</v>
      </c>
      <c r="E102" s="44" t="str">
        <f>IFERROR(VLOOKUP(B102,'6 - Cruiser těžký'!C:C,1,0),"-")</f>
        <v>CARAVELLA</v>
      </c>
      <c r="F102" s="44" t="str">
        <f>IFERROR(VLOOKUP(B102,'Celkové pořadí'!D:D,1,0),"-")</f>
        <v>CARAVELLA</v>
      </c>
      <c r="G102" s="91">
        <f>COUNTIF('6 - Cruiser těžký'!C:C,B102)</f>
        <v>1</v>
      </c>
      <c r="H102" s="91">
        <f>COUNTIF('Celkové pořadí'!D:D,'Startovní listina'!B102)</f>
        <v>1</v>
      </c>
      <c r="I102" s="100" t="s">
        <v>87</v>
      </c>
      <c r="K102" s="93" t="str">
        <f t="shared" si="16"/>
        <v>CARAVELLA</v>
      </c>
      <c r="L102" s="93" t="str">
        <f t="shared" si="17"/>
        <v>MODRÁ LODĚNICE</v>
      </c>
    </row>
    <row r="103" spans="2:12" x14ac:dyDescent="0.2">
      <c r="B103" s="44" t="s">
        <v>175</v>
      </c>
      <c r="C103" s="44" t="s">
        <v>8</v>
      </c>
      <c r="D103" s="79">
        <v>6</v>
      </c>
      <c r="E103" s="44" t="str">
        <f>IFERROR(VLOOKUP(B103,'6 - Cruiser těžký'!C:C,1,0),"-")</f>
        <v>COLUMBIA</v>
      </c>
      <c r="F103" s="44" t="str">
        <f>IFERROR(VLOOKUP(B103,'Celkové pořadí'!D:D,1,0),"-")</f>
        <v>COLUMBIA</v>
      </c>
      <c r="G103" s="91">
        <f>COUNTIF('6 - Cruiser těžký'!C:C,B103)</f>
        <v>1</v>
      </c>
      <c r="H103" s="91">
        <f>COUNTIF('Celkové pořadí'!D:D,'Startovní listina'!B103)</f>
        <v>1</v>
      </c>
      <c r="I103" s="100" t="s">
        <v>87</v>
      </c>
      <c r="K103" s="93" t="str">
        <f t="shared" si="16"/>
        <v>COLUMBIA</v>
      </c>
      <c r="L103" s="93" t="str">
        <f t="shared" si="17"/>
        <v>MODRÁ LODĚNICE</v>
      </c>
    </row>
    <row r="104" spans="2:12" x14ac:dyDescent="0.2">
      <c r="B104" s="44" t="s">
        <v>189</v>
      </c>
      <c r="C104" s="44" t="s">
        <v>8</v>
      </c>
      <c r="D104" s="79">
        <v>6</v>
      </c>
      <c r="E104" s="44" t="str">
        <f>IFERROR(VLOOKUP(B104,'6 - Cruiser těžký'!C:C,1,0),"-")</f>
        <v>GLORIA</v>
      </c>
      <c r="F104" s="44" t="str">
        <f>IFERROR(VLOOKUP(B104,'Celkové pořadí'!D:D,1,0),"-")</f>
        <v>GLORIA</v>
      </c>
      <c r="G104" s="91">
        <f>COUNTIF('6 - Cruiser těžký'!C:C,B104)</f>
        <v>1</v>
      </c>
      <c r="H104" s="91">
        <f>COUNTIF('Celkové pořadí'!D:D,'Startovní listina'!B104)</f>
        <v>1</v>
      </c>
      <c r="I104" s="100" t="s">
        <v>178</v>
      </c>
      <c r="K104" s="93" t="str">
        <f t="shared" si="16"/>
        <v>GLORIA</v>
      </c>
      <c r="L104" s="93" t="str">
        <f t="shared" si="17"/>
        <v>TJ CL</v>
      </c>
    </row>
    <row r="105" spans="2:12" x14ac:dyDescent="0.2">
      <c r="B105" s="44" t="s">
        <v>176</v>
      </c>
      <c r="C105" s="44" t="s">
        <v>8</v>
      </c>
      <c r="D105" s="79">
        <v>6</v>
      </c>
      <c r="E105" s="44" t="str">
        <f>IFERROR(VLOOKUP(B105,'6 - Cruiser těžký'!C:C,1,0),"-")</f>
        <v>GRACE</v>
      </c>
      <c r="F105" s="44" t="str">
        <f>IFERROR(VLOOKUP(B105,'Celkové pořadí'!D:D,1,0),"-")</f>
        <v>GRACE</v>
      </c>
      <c r="G105" s="91">
        <f>COUNTIF('6 - Cruiser těžký'!C:C,B105)</f>
        <v>1</v>
      </c>
      <c r="H105" s="91">
        <f>COUNTIF('Celkové pořadí'!D:D,'Startovní listina'!B105)</f>
        <v>1</v>
      </c>
      <c r="I105" s="100" t="s">
        <v>177</v>
      </c>
      <c r="K105" s="93" t="str">
        <f t="shared" si="16"/>
        <v>GRACE</v>
      </c>
      <c r="L105" s="93" t="str">
        <f t="shared" si="17"/>
        <v>STARÁ PLAVBA</v>
      </c>
    </row>
    <row r="106" spans="2:12" x14ac:dyDescent="0.2">
      <c r="B106" s="44" t="s">
        <v>67</v>
      </c>
      <c r="C106" s="44" t="s">
        <v>8</v>
      </c>
      <c r="D106" s="79">
        <v>6</v>
      </c>
      <c r="E106" s="44" t="str">
        <f>IFERROR(VLOOKUP(B106,'6 - Cruiser těžký'!C:C,1,0),"-")</f>
        <v>HAI AU</v>
      </c>
      <c r="F106" s="44" t="str">
        <f>IFERROR(VLOOKUP(B106,'Celkové pořadí'!D:D,1,0),"-")</f>
        <v>HAI AU</v>
      </c>
      <c r="G106" s="91">
        <f>COUNTIF('6 - Cruiser těžký'!C:C,B106)</f>
        <v>1</v>
      </c>
      <c r="H106" s="91">
        <f>COUNTIF('Celkové pořadí'!D:D,'Startovní listina'!B106)</f>
        <v>1</v>
      </c>
      <c r="I106" s="100" t="s">
        <v>87</v>
      </c>
      <c r="K106" s="93" t="str">
        <f t="shared" si="16"/>
        <v>HAI AU</v>
      </c>
      <c r="L106" s="93" t="str">
        <f t="shared" si="17"/>
        <v>MODRÁ LODĚNICE</v>
      </c>
    </row>
    <row r="107" spans="2:12" x14ac:dyDescent="0.2">
      <c r="B107" s="44" t="s">
        <v>166</v>
      </c>
      <c r="C107" s="44" t="s">
        <v>8</v>
      </c>
      <c r="D107" s="79">
        <v>6</v>
      </c>
      <c r="E107" s="44" t="str">
        <f>IFERROR(VLOOKUP(B107,'6 - Cruiser těžký'!C:C,1,0),"-")</f>
        <v>HOLIDAY</v>
      </c>
      <c r="F107" s="44" t="str">
        <f>IFERROR(VLOOKUP(B107,'Celkové pořadí'!D:D,1,0),"-")</f>
        <v>HOLIDAY</v>
      </c>
      <c r="G107" s="91">
        <f>COUNTIF('6 - Cruiser těžký'!C:C,B107)</f>
        <v>1</v>
      </c>
      <c r="H107" s="91">
        <f>COUNTIF('Celkové pořadí'!D:D,'Startovní listina'!B107)</f>
        <v>1</v>
      </c>
      <c r="I107" s="100" t="s">
        <v>87</v>
      </c>
      <c r="K107" s="93" t="str">
        <f t="shared" si="16"/>
        <v>HOLIDAY</v>
      </c>
      <c r="L107" s="93" t="str">
        <f t="shared" si="17"/>
        <v>MODRÁ LODĚNICE</v>
      </c>
    </row>
    <row r="108" spans="2:12" x14ac:dyDescent="0.2">
      <c r="B108" s="44" t="s">
        <v>143</v>
      </c>
      <c r="C108" s="44" t="s">
        <v>8</v>
      </c>
      <c r="D108" s="79">
        <v>6</v>
      </c>
      <c r="E108" s="44" t="str">
        <f>IFERROR(VLOOKUP(B108,'6 - Cruiser těžký'!C:C,1,0),"-")</f>
        <v>IRIST MIST</v>
      </c>
      <c r="F108" s="44" t="str">
        <f>IFERROR(VLOOKUP(B108,'Celkové pořadí'!D:D,1,0),"-")</f>
        <v>IRIST MIST</v>
      </c>
      <c r="G108" s="91">
        <f>COUNTIF('6 - Cruiser těžký'!C:C,B108)</f>
        <v>1</v>
      </c>
      <c r="H108" s="91">
        <f>COUNTIF('Celkové pořadí'!D:D,'Startovní listina'!B108)</f>
        <v>1</v>
      </c>
      <c r="I108" s="100" t="s">
        <v>85</v>
      </c>
      <c r="K108" s="93" t="str">
        <f t="shared" si="16"/>
        <v>IRIST MIST</v>
      </c>
      <c r="L108" s="93" t="str">
        <f t="shared" si="17"/>
        <v>YCKP</v>
      </c>
    </row>
    <row r="109" spans="2:12" x14ac:dyDescent="0.2">
      <c r="B109" s="63" t="s">
        <v>95</v>
      </c>
      <c r="C109" s="44" t="s">
        <v>8</v>
      </c>
      <c r="D109" s="79">
        <v>6</v>
      </c>
      <c r="E109" s="44" t="str">
        <f>IFERROR(VLOOKUP(B109,'6 - Cruiser těžký'!C:C,1,0),"-")</f>
        <v>LADY KATE</v>
      </c>
      <c r="F109" s="44" t="str">
        <f>IFERROR(VLOOKUP(B109,'Celkové pořadí'!D:D,1,0),"-")</f>
        <v>LADY KATE</v>
      </c>
      <c r="G109" s="91">
        <f>COUNTIF('6 - Cruiser těžký'!C:C,B109)</f>
        <v>1</v>
      </c>
      <c r="H109" s="91">
        <f>COUNTIF('Celkové pořadí'!D:D,'Startovní listina'!B109)</f>
        <v>1</v>
      </c>
      <c r="I109" s="100" t="s">
        <v>149</v>
      </c>
      <c r="K109" s="93" t="str">
        <f t="shared" si="16"/>
        <v>LADY KATE</v>
      </c>
      <c r="L109" s="93" t="str">
        <f t="shared" si="17"/>
        <v>ALL BLACK</v>
      </c>
    </row>
    <row r="110" spans="2:12" x14ac:dyDescent="0.2">
      <c r="B110" s="63" t="s">
        <v>142</v>
      </c>
      <c r="C110" s="44" t="s">
        <v>8</v>
      </c>
      <c r="D110" s="79">
        <v>6</v>
      </c>
      <c r="E110" s="44" t="str">
        <f>IFERROR(VLOOKUP(B110,'6 - Cruiser těžký'!C:C,1,0),"-")</f>
        <v>LEGENDE</v>
      </c>
      <c r="F110" s="44" t="str">
        <f>IFERROR(VLOOKUP(B110,'Celkové pořadí'!D:D,1,0),"-")</f>
        <v>LEGENDE</v>
      </c>
      <c r="G110" s="91">
        <f>COUNTIF('6 - Cruiser těžký'!C:C,B110)</f>
        <v>1</v>
      </c>
      <c r="H110" s="91">
        <f>COUNTIF('Celkové pořadí'!D:D,'Startovní listina'!B110)</f>
        <v>1</v>
      </c>
      <c r="I110" s="100" t="s">
        <v>88</v>
      </c>
      <c r="K110" s="93" t="str">
        <f t="shared" si="16"/>
        <v>LEGENDE</v>
      </c>
      <c r="L110" s="93" t="str">
        <f t="shared" si="17"/>
        <v>ATLANTIDA</v>
      </c>
    </row>
    <row r="111" spans="2:12" x14ac:dyDescent="0.2">
      <c r="B111" s="63" t="s">
        <v>42</v>
      </c>
      <c r="C111" s="44" t="s">
        <v>8</v>
      </c>
      <c r="D111" s="79">
        <v>6</v>
      </c>
      <c r="E111" s="44" t="str">
        <f>IFERROR(VLOOKUP(B111,'6 - Cruiser těžký'!C:C,1,0),"-")</f>
        <v>LILITA</v>
      </c>
      <c r="F111" s="44" t="str">
        <f>IFERROR(VLOOKUP(B111,'Celkové pořadí'!D:D,1,0),"-")</f>
        <v>LILITA</v>
      </c>
      <c r="G111" s="91">
        <f>COUNTIF('6 - Cruiser těžký'!C:C,B111)</f>
        <v>1</v>
      </c>
      <c r="H111" s="91">
        <f>COUNTIF('Celkové pořadí'!D:D,'Startovní listina'!B111)</f>
        <v>1</v>
      </c>
      <c r="I111" s="100" t="s">
        <v>92</v>
      </c>
      <c r="K111" s="93" t="str">
        <f t="shared" si="16"/>
        <v>LILITA</v>
      </c>
      <c r="L111" s="93" t="str">
        <f t="shared" si="17"/>
        <v>-</v>
      </c>
    </row>
    <row r="112" spans="2:12" x14ac:dyDescent="0.2">
      <c r="B112" s="44" t="s">
        <v>72</v>
      </c>
      <c r="C112" s="44" t="s">
        <v>8</v>
      </c>
      <c r="D112" s="79">
        <v>6</v>
      </c>
      <c r="E112" s="44" t="str">
        <f>IFERROR(VLOOKUP(B112,'6 - Cruiser těžký'!C:C,1,0),"-")</f>
        <v>MARIGOLD</v>
      </c>
      <c r="F112" s="44" t="str">
        <f>IFERROR(VLOOKUP(B112,'Celkové pořadí'!D:D,1,0),"-")</f>
        <v>MARIGOLD</v>
      </c>
      <c r="G112" s="91">
        <f>COUNTIF('6 - Cruiser těžký'!C:C,B112)</f>
        <v>1</v>
      </c>
      <c r="H112" s="91">
        <f>COUNTIF('Celkové pořadí'!D:D,'Startovní listina'!B112)</f>
        <v>1</v>
      </c>
      <c r="I112" s="100" t="s">
        <v>87</v>
      </c>
      <c r="K112" s="93" t="str">
        <f t="shared" si="16"/>
        <v>MARIGOLD</v>
      </c>
      <c r="L112" s="93" t="str">
        <f t="shared" si="17"/>
        <v>MODRÁ LODĚNICE</v>
      </c>
    </row>
    <row r="113" spans="1:12" x14ac:dyDescent="0.2">
      <c r="B113" s="44" t="s">
        <v>171</v>
      </c>
      <c r="C113" s="44" t="s">
        <v>8</v>
      </c>
      <c r="D113" s="79">
        <v>6</v>
      </c>
      <c r="E113" s="44" t="str">
        <f>IFERROR(VLOOKUP(B113,'6 - Cruiser těžký'!C:C,1,0),"-")</f>
        <v>MARS</v>
      </c>
      <c r="F113" s="44" t="str">
        <f>IFERROR(VLOOKUP(B113,'Celkové pořadí'!D:D,1,0),"-")</f>
        <v>MARS</v>
      </c>
      <c r="G113" s="91">
        <f>COUNTIF('6 - Cruiser těžký'!C:C,B113)</f>
        <v>1</v>
      </c>
      <c r="H113" s="91">
        <f>COUNTIF('Celkové pořadí'!D:D,'Startovní listina'!B113)</f>
        <v>1</v>
      </c>
      <c r="I113" s="100" t="s">
        <v>88</v>
      </c>
      <c r="K113" s="93" t="str">
        <f t="shared" si="16"/>
        <v>MARS</v>
      </c>
      <c r="L113" s="93" t="str">
        <f t="shared" si="17"/>
        <v>ATLANTIDA</v>
      </c>
    </row>
    <row r="114" spans="1:12" x14ac:dyDescent="0.2">
      <c r="B114" s="44" t="s">
        <v>173</v>
      </c>
      <c r="C114" s="44" t="s">
        <v>8</v>
      </c>
      <c r="D114" s="79">
        <v>6</v>
      </c>
      <c r="E114" s="44" t="str">
        <f>IFERROR(VLOOKUP(B114,'6 - Cruiser těžký'!C:C,1,0),"-")</f>
        <v>NIAGARA</v>
      </c>
      <c r="F114" s="44" t="str">
        <f>IFERROR(VLOOKUP(B114,'Celkové pořadí'!D:D,1,0),"-")</f>
        <v>NIAGARA</v>
      </c>
      <c r="G114" s="91">
        <f>COUNTIF('6 - Cruiser těžký'!C:C,B114)</f>
        <v>1</v>
      </c>
      <c r="H114" s="91">
        <f>COUNTIF('Celkové pořadí'!D:D,'Startovní listina'!B114)</f>
        <v>1</v>
      </c>
      <c r="I114" s="100" t="s">
        <v>87</v>
      </c>
      <c r="K114" s="93" t="str">
        <f t="shared" si="16"/>
        <v>NIAGARA</v>
      </c>
      <c r="L114" s="93" t="str">
        <f t="shared" si="17"/>
        <v>MODRÁ LODĚNICE</v>
      </c>
    </row>
    <row r="115" spans="1:12" x14ac:dyDescent="0.2">
      <c r="B115" s="44" t="s">
        <v>188</v>
      </c>
      <c r="C115" s="44" t="s">
        <v>8</v>
      </c>
      <c r="D115" s="79">
        <v>6</v>
      </c>
      <c r="E115" s="44" t="str">
        <f>IFERROR(VLOOKUP(B115,'6 - Cruiser těžký'!C:C,1,0),"-")</f>
        <v>ORION</v>
      </c>
      <c r="F115" s="44" t="str">
        <f>IFERROR(VLOOKUP(B115,'Celkové pořadí'!D:D,1,0),"-")</f>
        <v>ORION</v>
      </c>
      <c r="G115" s="91">
        <f>COUNTIF('6 - Cruiser těžký'!C:C,B115)</f>
        <v>1</v>
      </c>
      <c r="H115" s="91">
        <f>COUNTIF('Celkové pořadí'!D:D,'Startovní listina'!B115)</f>
        <v>1</v>
      </c>
      <c r="I115" s="100" t="s">
        <v>178</v>
      </c>
      <c r="K115" s="93" t="str">
        <f t="shared" si="16"/>
        <v>ORION</v>
      </c>
      <c r="L115" s="93" t="str">
        <f t="shared" si="17"/>
        <v>TJ CL</v>
      </c>
    </row>
    <row r="116" spans="1:12" x14ac:dyDescent="0.2">
      <c r="B116" s="63" t="s">
        <v>54</v>
      </c>
      <c r="C116" s="44" t="s">
        <v>8</v>
      </c>
      <c r="D116" s="79">
        <v>6</v>
      </c>
      <c r="E116" s="44" t="str">
        <f>IFERROR(VLOOKUP(B116,'6 - Cruiser těžký'!C:C,1,0),"-")</f>
        <v>POHODA</v>
      </c>
      <c r="F116" s="44" t="str">
        <f>IFERROR(VLOOKUP(B116,'Celkové pořadí'!D:D,1,0),"-")</f>
        <v>POHODA</v>
      </c>
      <c r="G116" s="91">
        <f>COUNTIF('6 - Cruiser těžký'!C:C,B116)</f>
        <v>1</v>
      </c>
      <c r="H116" s="91">
        <f>COUNTIF('Celkové pořadí'!D:D,'Startovní listina'!B116)</f>
        <v>1</v>
      </c>
      <c r="I116" s="100" t="s">
        <v>87</v>
      </c>
      <c r="K116" s="93" t="str">
        <f t="shared" si="16"/>
        <v>POHODA</v>
      </c>
      <c r="L116" s="93" t="str">
        <f t="shared" si="17"/>
        <v>MODRÁ LODĚNICE</v>
      </c>
    </row>
    <row r="117" spans="1:12" x14ac:dyDescent="0.2">
      <c r="B117" s="44" t="s">
        <v>68</v>
      </c>
      <c r="C117" s="44" t="s">
        <v>8</v>
      </c>
      <c r="D117" s="79">
        <v>6</v>
      </c>
      <c r="E117" s="44" t="str">
        <f>IFERROR(VLOOKUP(B117,'6 - Cruiser těžký'!C:C,1,0),"-")</f>
        <v>SANDPIPER</v>
      </c>
      <c r="F117" s="44" t="str">
        <f>IFERROR(VLOOKUP(B117,'Celkové pořadí'!D:D,1,0),"-")</f>
        <v>SANDPIPER</v>
      </c>
      <c r="G117" s="91">
        <f>COUNTIF('6 - Cruiser těžký'!C:C,B117)</f>
        <v>1</v>
      </c>
      <c r="H117" s="91">
        <f>COUNTIF('Celkové pořadí'!D:D,'Startovní listina'!B117)</f>
        <v>1</v>
      </c>
      <c r="I117" s="100" t="s">
        <v>87</v>
      </c>
      <c r="K117" s="93" t="str">
        <f t="shared" si="16"/>
        <v>SANDPIPER</v>
      </c>
      <c r="L117" s="93" t="str">
        <f t="shared" si="17"/>
        <v>MODRÁ LODĚNICE</v>
      </c>
    </row>
    <row r="118" spans="1:12" x14ac:dyDescent="0.2">
      <c r="B118" s="44" t="s">
        <v>172</v>
      </c>
      <c r="C118" s="44" t="s">
        <v>8</v>
      </c>
      <c r="D118" s="79">
        <v>6</v>
      </c>
      <c r="E118" s="44" t="str">
        <f>IFERROR(VLOOKUP(B118,'6 - Cruiser těžký'!C:C,1,0),"-")</f>
        <v>SCHRODER</v>
      </c>
      <c r="F118" s="44" t="str">
        <f>IFERROR(VLOOKUP(B118,'Celkové pořadí'!D:D,1,0),"-")</f>
        <v>SCHRODER</v>
      </c>
      <c r="G118" s="91">
        <f>COUNTIF('6 - Cruiser těžký'!C:C,B118)</f>
        <v>1</v>
      </c>
      <c r="H118" s="91">
        <f>COUNTIF('Celkové pořadí'!D:D,'Startovní listina'!B118)</f>
        <v>1</v>
      </c>
      <c r="I118" s="100" t="s">
        <v>92</v>
      </c>
      <c r="K118" s="93" t="str">
        <f t="shared" si="16"/>
        <v>SCHRODER</v>
      </c>
      <c r="L118" s="93" t="str">
        <f t="shared" si="17"/>
        <v>-</v>
      </c>
    </row>
    <row r="119" spans="1:12" x14ac:dyDescent="0.2">
      <c r="B119" s="44" t="s">
        <v>174</v>
      </c>
      <c r="C119" s="44" t="s">
        <v>8</v>
      </c>
      <c r="D119" s="79">
        <v>6</v>
      </c>
      <c r="E119" s="44" t="str">
        <f>IFERROR(VLOOKUP(B119,'6 - Cruiser těžký'!C:C,1,0),"-")</f>
        <v>URSUS</v>
      </c>
      <c r="F119" s="44" t="str">
        <f>IFERROR(VLOOKUP(B119,'Celkové pořadí'!D:D,1,0),"-")</f>
        <v>URSUS</v>
      </c>
      <c r="G119" s="91">
        <f>COUNTIF('6 - Cruiser těžký'!C:C,B119)</f>
        <v>1</v>
      </c>
      <c r="H119" s="91">
        <f>COUNTIF('Celkové pořadí'!D:D,'Startovní listina'!B119)</f>
        <v>1</v>
      </c>
      <c r="I119" s="100" t="s">
        <v>87</v>
      </c>
      <c r="K119" s="93" t="str">
        <f t="shared" si="16"/>
        <v>URSUS</v>
      </c>
      <c r="L119" s="93" t="str">
        <f t="shared" si="17"/>
        <v>MODRÁ LODĚNICE</v>
      </c>
    </row>
    <row r="120" spans="1:12" x14ac:dyDescent="0.2">
      <c r="B120" s="44" t="s">
        <v>169</v>
      </c>
      <c r="C120" s="44" t="s">
        <v>8</v>
      </c>
      <c r="D120" s="79">
        <v>6</v>
      </c>
      <c r="E120" s="44" t="str">
        <f>IFERROR(VLOOKUP(B120,'6 - Cruiser těžký'!C:C,1,0),"-")</f>
        <v>YACKYDOCK</v>
      </c>
      <c r="F120" s="44" t="str">
        <f>IFERROR(VLOOKUP(B120,'Celkové pořadí'!D:D,1,0),"-")</f>
        <v>YACKYDOCK</v>
      </c>
      <c r="G120" s="91">
        <f>COUNTIF('6 - Cruiser těžký'!C:C,B120)</f>
        <v>1</v>
      </c>
      <c r="H120" s="91">
        <f>COUNTIF('Celkové pořadí'!D:D,'Startovní listina'!B120)</f>
        <v>1</v>
      </c>
      <c r="I120" s="100" t="s">
        <v>87</v>
      </c>
      <c r="K120" s="93" t="str">
        <f t="shared" si="16"/>
        <v>YACKYDOCK</v>
      </c>
      <c r="L120" s="93" t="str">
        <f t="shared" si="17"/>
        <v>MODRÁ LODĚNICE</v>
      </c>
    </row>
    <row r="121" spans="1:12" s="106" customFormat="1" x14ac:dyDescent="0.2">
      <c r="A121" s="101"/>
      <c r="B121" s="102"/>
      <c r="C121" s="102"/>
      <c r="D121" s="103"/>
      <c r="E121" s="102"/>
      <c r="F121" s="102"/>
      <c r="G121" s="104"/>
      <c r="H121" s="104"/>
      <c r="I121" s="102"/>
      <c r="J121" s="101"/>
      <c r="K121" s="134"/>
      <c r="L121" s="134"/>
    </row>
  </sheetData>
  <autoFilter ref="B2:I120" xr:uid="{00000000-0009-0000-0000-000000000000}"/>
  <sortState xmlns:xlrd2="http://schemas.microsoft.com/office/spreadsheetml/2017/richdata2" ref="B42:L74">
    <sortCondition ref="B42"/>
  </sortState>
  <conditionalFormatting sqref="G3:H24 G26:H40 G76:H93 G95:H120 G42:H74">
    <cfRule type="cellIs" dxfId="182" priority="63" operator="greaterThan">
      <formula>1</formula>
    </cfRule>
  </conditionalFormatting>
  <conditionalFormatting sqref="G25:H25">
    <cfRule type="cellIs" dxfId="181" priority="15" operator="greaterThan">
      <formula>1</formula>
    </cfRule>
  </conditionalFormatting>
  <conditionalFormatting sqref="G41:H41">
    <cfRule type="cellIs" dxfId="180" priority="14" operator="greaterThan">
      <formula>1</formula>
    </cfRule>
  </conditionalFormatting>
  <conditionalFormatting sqref="G75:H75">
    <cfRule type="cellIs" dxfId="179" priority="13" operator="greaterThan">
      <formula>1</formula>
    </cfRule>
  </conditionalFormatting>
  <conditionalFormatting sqref="G94:H94">
    <cfRule type="cellIs" dxfId="178" priority="12" operator="greaterThan">
      <formula>1</formula>
    </cfRule>
  </conditionalFormatting>
  <conditionalFormatting sqref="G121:H121">
    <cfRule type="cellIs" dxfId="177" priority="1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AI23"/>
  <sheetViews>
    <sheetView showGridLines="0" zoomScale="85" zoomScaleNormal="85" zoomScaleSheetLayoutView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5546875" style="1" customWidth="1"/>
    <col min="5" max="14" width="6.6640625" style="1" customWidth="1"/>
    <col min="15" max="15" width="1.5546875" customWidth="1"/>
    <col min="16" max="17" width="7.77734375" customWidth="1"/>
  </cols>
  <sheetData>
    <row r="1" spans="1:35" x14ac:dyDescent="0.25">
      <c r="B1" s="2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35" x14ac:dyDescent="0.25">
      <c r="B2" s="126"/>
      <c r="C2" s="127"/>
      <c r="D2" s="128"/>
      <c r="E2" s="42">
        <f>'Celkové pořadí'!G2</f>
        <v>43610</v>
      </c>
      <c r="F2" s="42">
        <f>'Celkové pořadí'!H2</f>
        <v>43624</v>
      </c>
      <c r="G2" s="42">
        <f>'Celkové pořadí'!I2</f>
        <v>43638</v>
      </c>
      <c r="H2" s="42">
        <f>'Celkové pořadí'!J2</f>
        <v>43666</v>
      </c>
      <c r="I2" s="42">
        <f>'Celkové pořadí'!K2</f>
        <v>43673</v>
      </c>
      <c r="J2" s="42">
        <f>'Celkové pořadí'!L2</f>
        <v>43680</v>
      </c>
      <c r="K2" s="42">
        <f>'Celkové pořadí'!M2</f>
        <v>43694</v>
      </c>
      <c r="L2" s="42">
        <f>'Celkové pořadí'!N2</f>
        <v>43708</v>
      </c>
      <c r="M2" s="42">
        <f>'Celkové pořadí'!O2</f>
        <v>43715</v>
      </c>
      <c r="N2" s="42">
        <f>'Celkové pořadí'!P2</f>
        <v>43722</v>
      </c>
      <c r="P2" s="132"/>
      <c r="Q2" s="132"/>
    </row>
    <row r="3" spans="1:35" ht="100.05" customHeight="1" x14ac:dyDescent="0.25">
      <c r="B3" s="129" t="s">
        <v>0</v>
      </c>
      <c r="C3" s="130" t="s">
        <v>3</v>
      </c>
      <c r="D3" s="131" t="s">
        <v>4</v>
      </c>
      <c r="E3" s="41" t="str">
        <f>'Celkové pořadí'!G3</f>
        <v>První vítr Slap</v>
      </c>
      <c r="F3" s="41" t="str">
        <f>'Celkové pořadí'!H3</f>
        <v>Za 5 minut 12</v>
      </c>
      <c r="G3" s="41" t="str">
        <f>'Celkové pořadí'!I3</f>
        <v>Slunovrat</v>
      </c>
      <c r="H3" s="41" t="str">
        <f>'Celkové pořadí'!J3</f>
        <v>12 hodinovka</v>
      </c>
      <c r="I3" s="41" t="str">
        <f>'Celkové pořadí'!K3</f>
        <v>Vánoční regata</v>
      </c>
      <c r="J3" s="41" t="str">
        <f>'Celkové pořadí'!L3</f>
        <v>Modrá stuha Slap</v>
      </c>
      <c r="K3" s="41" t="str">
        <f>'Celkové pořadí'!M3</f>
        <v>Slapseidon Cup</v>
      </c>
      <c r="L3" s="41" t="str">
        <f>'Celkové pořadí'!N3</f>
        <v>Trucregata</v>
      </c>
      <c r="M3" s="41" t="str">
        <f>'Celkové pořadí'!O3</f>
        <v>Regata Laguna</v>
      </c>
      <c r="N3" s="41" t="str">
        <f>'Celkové pořadí'!P3</f>
        <v>Poslední Fun vítr</v>
      </c>
      <c r="P3" s="133" t="s">
        <v>12</v>
      </c>
      <c r="Q3" s="133" t="s">
        <v>13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x14ac:dyDescent="0.25">
      <c r="B4" s="31">
        <v>1</v>
      </c>
      <c r="C4" s="34" t="s">
        <v>55</v>
      </c>
      <c r="D4" s="92">
        <f t="shared" ref="D4:D21" si="0">IFERROR(SUM(LARGE(E4:N4,1),LARGE(E4:N4,2),LARGE(E4:N4,3),LARGE(E4:N4,4),LARGE(E4:N4,5),LARGE(E4:N4,6),LARGE(E4:N4,7),),SUM(E4:N4))</f>
        <v>24</v>
      </c>
      <c r="E4" s="32"/>
      <c r="F4" s="32"/>
      <c r="G4" s="32">
        <v>1</v>
      </c>
      <c r="H4" s="32"/>
      <c r="I4" s="32"/>
      <c r="J4" s="32"/>
      <c r="K4" s="33">
        <v>5</v>
      </c>
      <c r="L4" s="33">
        <v>11</v>
      </c>
      <c r="M4" s="33"/>
      <c r="N4" s="33">
        <v>7</v>
      </c>
      <c r="O4" s="19"/>
      <c r="P4" s="64" t="str">
        <f>IF((COUNT(E4:N4)-7)&gt;0,COUNT(E4:N4)-7,"-")</f>
        <v>-</v>
      </c>
      <c r="Q4" s="64" t="str">
        <f>IF(P4=1,SMALL(E4:N4,1),IF(P4=2,SMALL(E4:N4,1)&amp;"; "&amp;SMALL(E4:N4,2),IF(P4=3,SMALL(E4:N4,1)&amp;"; "&amp;SMALL(E4:N4,2)&amp;"; "&amp;SMALL(E4:N4,3),"-")))</f>
        <v>-</v>
      </c>
    </row>
    <row r="5" spans="1:35" x14ac:dyDescent="0.25">
      <c r="B5" s="31">
        <v>2</v>
      </c>
      <c r="C5" s="34" t="s">
        <v>101</v>
      </c>
      <c r="D5" s="92">
        <f t="shared" si="0"/>
        <v>22</v>
      </c>
      <c r="E5" s="32"/>
      <c r="F5" s="32">
        <v>4</v>
      </c>
      <c r="G5" s="32"/>
      <c r="H5" s="32"/>
      <c r="I5" s="32">
        <v>4</v>
      </c>
      <c r="J5" s="32"/>
      <c r="K5" s="33"/>
      <c r="L5" s="33">
        <v>9</v>
      </c>
      <c r="M5" s="33"/>
      <c r="N5" s="33">
        <v>5</v>
      </c>
      <c r="O5" s="19"/>
      <c r="P5" s="64" t="str">
        <f t="shared" ref="P5:P23" si="1">IF((COUNT(E5:N5)-7)&gt;0,COUNT(E5:N5)-7,"-")</f>
        <v>-</v>
      </c>
      <c r="Q5" s="64" t="str">
        <f t="shared" ref="Q5:Q23" si="2">IF(P5=1,SMALL(E5:N5,1),IF(P5=2,SMALL(E5:N5,1)&amp;"; "&amp;SMALL(E5:N5,2),IF(P5=3,SMALL(E5:N5,1)&amp;"; "&amp;SMALL(E5:N5,2)&amp;"; "&amp;SMALL(E5:N5,3),"-")))</f>
        <v>-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x14ac:dyDescent="0.25">
      <c r="B6" s="31">
        <v>3</v>
      </c>
      <c r="C6" s="34" t="s">
        <v>22</v>
      </c>
      <c r="D6" s="92">
        <f t="shared" si="0"/>
        <v>21</v>
      </c>
      <c r="E6" s="32"/>
      <c r="F6" s="32"/>
      <c r="G6" s="32"/>
      <c r="H6" s="32"/>
      <c r="I6" s="32">
        <v>5</v>
      </c>
      <c r="J6" s="32"/>
      <c r="K6" s="33">
        <v>4</v>
      </c>
      <c r="L6" s="33">
        <v>8</v>
      </c>
      <c r="M6" s="33"/>
      <c r="N6" s="33">
        <v>4</v>
      </c>
      <c r="O6" s="19"/>
      <c r="P6" s="64" t="str">
        <f t="shared" si="1"/>
        <v>-</v>
      </c>
      <c r="Q6" s="64" t="str">
        <f t="shared" si="2"/>
        <v>-</v>
      </c>
      <c r="S6" s="6"/>
    </row>
    <row r="7" spans="1:35" x14ac:dyDescent="0.25">
      <c r="B7" s="31">
        <v>4</v>
      </c>
      <c r="C7" s="34" t="s">
        <v>79</v>
      </c>
      <c r="D7" s="92">
        <f t="shared" si="0"/>
        <v>15</v>
      </c>
      <c r="E7" s="32">
        <v>1</v>
      </c>
      <c r="F7" s="32">
        <v>2</v>
      </c>
      <c r="G7" s="32"/>
      <c r="H7" s="32"/>
      <c r="I7" s="32">
        <v>3</v>
      </c>
      <c r="J7" s="32"/>
      <c r="K7" s="33"/>
      <c r="L7" s="33">
        <v>6</v>
      </c>
      <c r="M7" s="33">
        <v>1</v>
      </c>
      <c r="N7" s="33">
        <v>2</v>
      </c>
      <c r="O7" s="19"/>
      <c r="P7" s="64" t="str">
        <f t="shared" si="1"/>
        <v>-</v>
      </c>
      <c r="Q7" s="64" t="str">
        <f t="shared" si="2"/>
        <v>-</v>
      </c>
      <c r="S7" s="6"/>
    </row>
    <row r="8" spans="1:35" x14ac:dyDescent="0.25">
      <c r="A8" s="10"/>
      <c r="B8" s="141">
        <v>5</v>
      </c>
      <c r="C8" s="34" t="s">
        <v>56</v>
      </c>
      <c r="D8" s="92">
        <f t="shared" si="0"/>
        <v>14</v>
      </c>
      <c r="E8" s="32">
        <v>2</v>
      </c>
      <c r="F8" s="32">
        <v>3</v>
      </c>
      <c r="G8" s="32"/>
      <c r="H8" s="32"/>
      <c r="I8" s="32">
        <v>6</v>
      </c>
      <c r="J8" s="32"/>
      <c r="K8" s="33"/>
      <c r="L8" s="33"/>
      <c r="M8" s="33"/>
      <c r="N8" s="33">
        <v>3</v>
      </c>
      <c r="O8" s="19"/>
      <c r="P8" s="64" t="str">
        <f t="shared" si="1"/>
        <v>-</v>
      </c>
      <c r="Q8" s="64" t="str">
        <f t="shared" si="2"/>
        <v>-</v>
      </c>
      <c r="S8" s="6"/>
    </row>
    <row r="9" spans="1:35" x14ac:dyDescent="0.25">
      <c r="A9" s="10"/>
      <c r="B9" s="142"/>
      <c r="C9" s="34" t="s">
        <v>60</v>
      </c>
      <c r="D9" s="92">
        <f t="shared" si="0"/>
        <v>14</v>
      </c>
      <c r="E9" s="32"/>
      <c r="F9" s="32"/>
      <c r="G9" s="32"/>
      <c r="H9" s="32"/>
      <c r="I9" s="32"/>
      <c r="J9" s="32">
        <v>1</v>
      </c>
      <c r="K9" s="33"/>
      <c r="L9" s="33">
        <v>7</v>
      </c>
      <c r="M9" s="33"/>
      <c r="N9" s="33">
        <v>6</v>
      </c>
      <c r="O9" s="19"/>
      <c r="P9" s="64" t="str">
        <f t="shared" si="1"/>
        <v>-</v>
      </c>
      <c r="Q9" s="64" t="str">
        <f t="shared" si="2"/>
        <v>-</v>
      </c>
      <c r="S9" s="6"/>
    </row>
    <row r="10" spans="1:35" x14ac:dyDescent="0.25">
      <c r="A10" s="10"/>
      <c r="B10" s="31">
        <v>7</v>
      </c>
      <c r="C10" s="34" t="s">
        <v>160</v>
      </c>
      <c r="D10" s="92">
        <f t="shared" si="0"/>
        <v>13</v>
      </c>
      <c r="E10" s="32"/>
      <c r="F10" s="32"/>
      <c r="G10" s="32"/>
      <c r="H10" s="32"/>
      <c r="I10" s="32"/>
      <c r="J10" s="32"/>
      <c r="K10" s="33"/>
      <c r="L10" s="33">
        <v>13</v>
      </c>
      <c r="M10" s="33"/>
      <c r="N10" s="33"/>
      <c r="O10" s="19"/>
      <c r="P10" s="64" t="str">
        <f t="shared" si="1"/>
        <v>-</v>
      </c>
      <c r="Q10" s="64" t="str">
        <f t="shared" si="2"/>
        <v>-</v>
      </c>
      <c r="S10" s="6"/>
    </row>
    <row r="11" spans="1:35" x14ac:dyDescent="0.25">
      <c r="A11" s="10"/>
      <c r="B11" s="31">
        <v>8</v>
      </c>
      <c r="C11" s="34" t="s">
        <v>161</v>
      </c>
      <c r="D11" s="92">
        <f t="shared" si="0"/>
        <v>12</v>
      </c>
      <c r="E11" s="32"/>
      <c r="F11" s="32"/>
      <c r="G11" s="32"/>
      <c r="H11" s="32"/>
      <c r="I11" s="32"/>
      <c r="J11" s="32"/>
      <c r="K11" s="33"/>
      <c r="L11" s="33">
        <v>12</v>
      </c>
      <c r="M11" s="33"/>
      <c r="N11" s="33"/>
      <c r="O11" s="19"/>
      <c r="P11" s="64" t="str">
        <f t="shared" si="1"/>
        <v>-</v>
      </c>
      <c r="Q11" s="64" t="str">
        <f t="shared" si="2"/>
        <v>-</v>
      </c>
      <c r="S11" s="6"/>
    </row>
    <row r="12" spans="1:35" x14ac:dyDescent="0.25">
      <c r="A12" s="10"/>
      <c r="B12" s="31">
        <v>9</v>
      </c>
      <c r="C12" s="34" t="s">
        <v>162</v>
      </c>
      <c r="D12" s="92">
        <f t="shared" si="0"/>
        <v>10</v>
      </c>
      <c r="E12" s="32"/>
      <c r="F12" s="32"/>
      <c r="G12" s="32"/>
      <c r="H12" s="32"/>
      <c r="I12" s="32"/>
      <c r="J12" s="32"/>
      <c r="K12" s="33"/>
      <c r="L12" s="33">
        <v>10</v>
      </c>
      <c r="M12" s="33"/>
      <c r="N12" s="33"/>
      <c r="O12" s="19"/>
      <c r="P12" s="64" t="str">
        <f t="shared" si="1"/>
        <v>-</v>
      </c>
      <c r="Q12" s="64" t="str">
        <f t="shared" si="2"/>
        <v>-</v>
      </c>
      <c r="S12" s="6"/>
    </row>
    <row r="13" spans="1:35" x14ac:dyDescent="0.25">
      <c r="A13" s="10"/>
      <c r="B13" s="31">
        <v>10</v>
      </c>
      <c r="C13" s="34" t="s">
        <v>102</v>
      </c>
      <c r="D13" s="92">
        <f t="shared" si="0"/>
        <v>7</v>
      </c>
      <c r="E13" s="32"/>
      <c r="F13" s="32"/>
      <c r="G13" s="32"/>
      <c r="H13" s="32"/>
      <c r="I13" s="32">
        <v>2</v>
      </c>
      <c r="J13" s="32"/>
      <c r="K13" s="33">
        <v>2</v>
      </c>
      <c r="L13" s="33">
        <v>3</v>
      </c>
      <c r="M13" s="33"/>
      <c r="N13" s="33"/>
      <c r="O13" s="19"/>
      <c r="P13" s="64" t="str">
        <f t="shared" si="1"/>
        <v>-</v>
      </c>
      <c r="Q13" s="64" t="str">
        <f t="shared" si="2"/>
        <v>-</v>
      </c>
      <c r="S13" s="6"/>
    </row>
    <row r="14" spans="1:35" x14ac:dyDescent="0.25">
      <c r="A14" s="10"/>
      <c r="B14" s="141">
        <v>11</v>
      </c>
      <c r="C14" s="34" t="s">
        <v>71</v>
      </c>
      <c r="D14" s="92">
        <f t="shared" si="0"/>
        <v>5</v>
      </c>
      <c r="E14" s="32"/>
      <c r="F14" s="32">
        <v>5</v>
      </c>
      <c r="G14" s="32"/>
      <c r="H14" s="32"/>
      <c r="I14" s="32"/>
      <c r="J14" s="32"/>
      <c r="K14" s="33"/>
      <c r="L14" s="33"/>
      <c r="M14" s="33"/>
      <c r="N14" s="33"/>
      <c r="O14" s="19"/>
      <c r="P14" s="64" t="str">
        <f t="shared" si="1"/>
        <v>-</v>
      </c>
      <c r="Q14" s="64" t="str">
        <f t="shared" si="2"/>
        <v>-</v>
      </c>
      <c r="S14" s="6"/>
    </row>
    <row r="15" spans="1:35" x14ac:dyDescent="0.25">
      <c r="A15" s="10"/>
      <c r="B15" s="143"/>
      <c r="C15" s="34" t="s">
        <v>39</v>
      </c>
      <c r="D15" s="92">
        <f t="shared" si="0"/>
        <v>5</v>
      </c>
      <c r="E15" s="32"/>
      <c r="F15" s="32"/>
      <c r="G15" s="32"/>
      <c r="H15" s="32">
        <v>1</v>
      </c>
      <c r="I15" s="32">
        <v>1</v>
      </c>
      <c r="J15" s="32"/>
      <c r="K15" s="33">
        <v>1</v>
      </c>
      <c r="L15" s="33">
        <v>1</v>
      </c>
      <c r="M15" s="33"/>
      <c r="N15" s="33">
        <v>1</v>
      </c>
      <c r="O15" s="19"/>
      <c r="P15" s="64" t="str">
        <f t="shared" si="1"/>
        <v>-</v>
      </c>
      <c r="Q15" s="64" t="str">
        <f t="shared" si="2"/>
        <v>-</v>
      </c>
      <c r="S15" s="6"/>
    </row>
    <row r="16" spans="1:35" x14ac:dyDescent="0.25">
      <c r="A16" s="10"/>
      <c r="B16" s="143"/>
      <c r="C16" s="34" t="s">
        <v>163</v>
      </c>
      <c r="D16" s="92">
        <f t="shared" si="0"/>
        <v>5</v>
      </c>
      <c r="E16" s="32"/>
      <c r="F16" s="32"/>
      <c r="G16" s="32"/>
      <c r="H16" s="32"/>
      <c r="I16" s="32"/>
      <c r="J16" s="32"/>
      <c r="K16" s="33"/>
      <c r="L16" s="33">
        <v>5</v>
      </c>
      <c r="M16" s="33"/>
      <c r="N16" s="33"/>
      <c r="O16" s="19"/>
      <c r="P16" s="64" t="str">
        <f t="shared" si="1"/>
        <v>-</v>
      </c>
      <c r="Q16" s="64" t="str">
        <f t="shared" si="2"/>
        <v>-</v>
      </c>
    </row>
    <row r="17" spans="1:17" x14ac:dyDescent="0.25">
      <c r="A17" s="10"/>
      <c r="B17" s="142"/>
      <c r="C17" s="34" t="s">
        <v>51</v>
      </c>
      <c r="D17" s="92">
        <f t="shared" si="0"/>
        <v>5</v>
      </c>
      <c r="E17" s="32"/>
      <c r="F17" s="32"/>
      <c r="G17" s="32">
        <v>2</v>
      </c>
      <c r="H17" s="32"/>
      <c r="I17" s="32"/>
      <c r="J17" s="32"/>
      <c r="K17" s="33">
        <v>3</v>
      </c>
      <c r="L17" s="33"/>
      <c r="M17" s="33"/>
      <c r="N17" s="33"/>
      <c r="O17" s="19"/>
      <c r="P17" s="64" t="str">
        <f t="shared" si="1"/>
        <v>-</v>
      </c>
      <c r="Q17" s="64" t="str">
        <f t="shared" si="2"/>
        <v>-</v>
      </c>
    </row>
    <row r="18" spans="1:17" x14ac:dyDescent="0.25">
      <c r="A18" s="10"/>
      <c r="B18" s="31">
        <v>15</v>
      </c>
      <c r="C18" s="34" t="s">
        <v>164</v>
      </c>
      <c r="D18" s="92">
        <f t="shared" si="0"/>
        <v>4</v>
      </c>
      <c r="E18" s="32"/>
      <c r="F18" s="32"/>
      <c r="G18" s="32"/>
      <c r="H18" s="32"/>
      <c r="I18" s="32"/>
      <c r="J18" s="32"/>
      <c r="K18" s="33"/>
      <c r="L18" s="33">
        <v>4</v>
      </c>
      <c r="M18" s="33"/>
      <c r="N18" s="33"/>
      <c r="O18" s="19"/>
      <c r="P18" s="64" t="str">
        <f t="shared" si="1"/>
        <v>-</v>
      </c>
      <c r="Q18" s="64" t="str">
        <f t="shared" si="2"/>
        <v>-</v>
      </c>
    </row>
    <row r="19" spans="1:17" x14ac:dyDescent="0.25">
      <c r="A19" s="10"/>
      <c r="B19" s="31">
        <v>16</v>
      </c>
      <c r="C19" s="34" t="s">
        <v>139</v>
      </c>
      <c r="D19" s="92">
        <f t="shared" si="0"/>
        <v>3</v>
      </c>
      <c r="E19" s="32"/>
      <c r="F19" s="32"/>
      <c r="G19" s="32">
        <v>3</v>
      </c>
      <c r="H19" s="32"/>
      <c r="I19" s="32"/>
      <c r="J19" s="32"/>
      <c r="K19" s="33"/>
      <c r="L19" s="33"/>
      <c r="M19" s="33"/>
      <c r="N19" s="33"/>
      <c r="O19" s="19"/>
      <c r="P19" s="64" t="str">
        <f t="shared" si="1"/>
        <v>-</v>
      </c>
      <c r="Q19" s="64" t="str">
        <f t="shared" si="2"/>
        <v>-</v>
      </c>
    </row>
    <row r="20" spans="1:17" x14ac:dyDescent="0.25">
      <c r="A20" s="10"/>
      <c r="B20" s="31">
        <v>17</v>
      </c>
      <c r="C20" s="34" t="s">
        <v>26</v>
      </c>
      <c r="D20" s="92">
        <f t="shared" si="0"/>
        <v>2</v>
      </c>
      <c r="E20" s="32"/>
      <c r="F20" s="32"/>
      <c r="G20" s="32"/>
      <c r="H20" s="32"/>
      <c r="I20" s="32"/>
      <c r="J20" s="32"/>
      <c r="K20" s="33"/>
      <c r="L20" s="33">
        <v>2</v>
      </c>
      <c r="M20" s="33"/>
      <c r="N20" s="33"/>
      <c r="O20" s="19"/>
      <c r="P20" s="64" t="str">
        <f t="shared" si="1"/>
        <v>-</v>
      </c>
      <c r="Q20" s="64" t="str">
        <f t="shared" si="2"/>
        <v>-</v>
      </c>
    </row>
    <row r="21" spans="1:17" x14ac:dyDescent="0.25">
      <c r="A21" s="10"/>
      <c r="B21" s="31">
        <v>18</v>
      </c>
      <c r="C21" s="34" t="s">
        <v>66</v>
      </c>
      <c r="D21" s="92">
        <f t="shared" si="0"/>
        <v>1</v>
      </c>
      <c r="E21" s="32"/>
      <c r="F21" s="32">
        <v>1</v>
      </c>
      <c r="G21" s="32"/>
      <c r="H21" s="32"/>
      <c r="I21" s="32"/>
      <c r="J21" s="32"/>
      <c r="K21" s="33"/>
      <c r="L21" s="33"/>
      <c r="M21" s="33"/>
      <c r="N21" s="33"/>
      <c r="O21" s="19"/>
      <c r="P21" s="64" t="str">
        <f t="shared" si="1"/>
        <v>-</v>
      </c>
      <c r="Q21" s="64" t="str">
        <f t="shared" si="2"/>
        <v>-</v>
      </c>
    </row>
    <row r="22" spans="1:17" x14ac:dyDescent="0.25">
      <c r="A22" s="10"/>
      <c r="B22" s="31">
        <v>19</v>
      </c>
      <c r="C22" s="34"/>
      <c r="D22" s="92"/>
      <c r="E22" s="32"/>
      <c r="F22" s="32"/>
      <c r="G22" s="32"/>
      <c r="H22" s="32"/>
      <c r="I22" s="32"/>
      <c r="J22" s="32"/>
      <c r="K22" s="33"/>
      <c r="L22" s="33"/>
      <c r="M22" s="33"/>
      <c r="N22" s="33"/>
      <c r="O22" s="19"/>
      <c r="P22" s="64" t="str">
        <f t="shared" si="1"/>
        <v>-</v>
      </c>
      <c r="Q22" s="64" t="str">
        <f t="shared" si="2"/>
        <v>-</v>
      </c>
    </row>
    <row r="23" spans="1:17" x14ac:dyDescent="0.25">
      <c r="A23" s="10"/>
      <c r="B23" s="31">
        <v>20</v>
      </c>
      <c r="C23" s="34"/>
      <c r="D23" s="92"/>
      <c r="E23" s="32"/>
      <c r="F23" s="32"/>
      <c r="G23" s="32"/>
      <c r="H23" s="32"/>
      <c r="I23" s="32"/>
      <c r="J23" s="32"/>
      <c r="K23" s="33"/>
      <c r="L23" s="33"/>
      <c r="M23" s="33"/>
      <c r="N23" s="33"/>
      <c r="O23" s="19"/>
      <c r="P23" s="64" t="str">
        <f t="shared" si="1"/>
        <v>-</v>
      </c>
      <c r="Q23" s="64" t="str">
        <f t="shared" si="2"/>
        <v>-</v>
      </c>
    </row>
  </sheetData>
  <sortState xmlns:xlrd2="http://schemas.microsoft.com/office/spreadsheetml/2017/richdata2" ref="B4:N23">
    <sortCondition descending="1" ref="D4:D23"/>
    <sortCondition ref="C4:C23"/>
  </sortState>
  <mergeCells count="2">
    <mergeCell ref="B8:B9"/>
    <mergeCell ref="B14:B17"/>
  </mergeCells>
  <conditionalFormatting sqref="H22 E23:H23 E5:F6 E19:G22 F7:F10 E8:E9 E11:F12 I16:I23 E14:F18">
    <cfRule type="cellIs" dxfId="37" priority="23" operator="equal">
      <formula>0</formula>
    </cfRule>
  </conditionalFormatting>
  <conditionalFormatting sqref="F10">
    <cfRule type="cellIs" dxfId="36" priority="22" operator="equal">
      <formula>0</formula>
    </cfRule>
  </conditionalFormatting>
  <conditionalFormatting sqref="F10">
    <cfRule type="cellIs" dxfId="35" priority="21" operator="equal">
      <formula>0</formula>
    </cfRule>
  </conditionalFormatting>
  <conditionalFormatting sqref="F9">
    <cfRule type="cellIs" dxfId="34" priority="20" operator="equal">
      <formula>0</formula>
    </cfRule>
  </conditionalFormatting>
  <conditionalFormatting sqref="F9">
    <cfRule type="cellIs" dxfId="33" priority="19" operator="equal">
      <formula>0</formula>
    </cfRule>
  </conditionalFormatting>
  <conditionalFormatting sqref="N5:N23">
    <cfRule type="cellIs" dxfId="32" priority="13" operator="equal">
      <formula>0</formula>
    </cfRule>
  </conditionalFormatting>
  <conditionalFormatting sqref="P4:Q23">
    <cfRule type="cellIs" dxfId="31" priority="8" operator="equal">
      <formula>0</formula>
    </cfRule>
  </conditionalFormatting>
  <conditionalFormatting sqref="P4:Q23">
    <cfRule type="cellIs" dxfId="30" priority="7" operator="equal">
      <formula>"-"</formula>
    </cfRule>
  </conditionalFormatting>
  <conditionalFormatting sqref="E4:I4 E7 E10 F5:H12 F14:F16 H14:H21 G14:G18 I5:I23 K4:N23">
    <cfRule type="cellIs" dxfId="29" priority="6" operator="equal">
      <formula>0</formula>
    </cfRule>
  </conditionalFormatting>
  <conditionalFormatting sqref="J4:J23">
    <cfRule type="cellIs" dxfId="28" priority="5" operator="equal">
      <formula>0</formula>
    </cfRule>
  </conditionalFormatting>
  <conditionalFormatting sqref="E13:F13">
    <cfRule type="cellIs" dxfId="27" priority="2" operator="equal">
      <formula>0</formula>
    </cfRule>
  </conditionalFormatting>
  <conditionalFormatting sqref="F13:H13">
    <cfRule type="cellIs" dxfId="26" priority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6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Q33"/>
  <sheetViews>
    <sheetView showGridLines="0" zoomScale="85" zoomScaleNormal="85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6640625" style="1" customWidth="1"/>
    <col min="5" max="14" width="6.6640625" style="1" customWidth="1"/>
    <col min="15" max="15" width="1.5546875" customWidth="1"/>
    <col min="16" max="17" width="7.77734375" customWidth="1"/>
  </cols>
  <sheetData>
    <row r="1" spans="1:17" x14ac:dyDescent="0.25">
      <c r="B1" s="2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7" x14ac:dyDescent="0.25">
      <c r="B2" s="45"/>
      <c r="C2" s="46"/>
      <c r="D2" s="47"/>
      <c r="E2" s="42">
        <f>'Celkové pořadí'!G2</f>
        <v>43610</v>
      </c>
      <c r="F2" s="42">
        <f>'Celkové pořadí'!H2</f>
        <v>43624</v>
      </c>
      <c r="G2" s="42">
        <f>'Celkové pořadí'!I2</f>
        <v>43638</v>
      </c>
      <c r="H2" s="42">
        <f>'Celkové pořadí'!J2</f>
        <v>43666</v>
      </c>
      <c r="I2" s="42">
        <f>'Celkové pořadí'!K2</f>
        <v>43673</v>
      </c>
      <c r="J2" s="42">
        <f>'Celkové pořadí'!L2</f>
        <v>43680</v>
      </c>
      <c r="K2" s="42">
        <f>'Celkové pořadí'!M2</f>
        <v>43694</v>
      </c>
      <c r="L2" s="42">
        <f>'Celkové pořadí'!N2</f>
        <v>43708</v>
      </c>
      <c r="M2" s="42">
        <f>'Celkové pořadí'!O2</f>
        <v>43715</v>
      </c>
      <c r="N2" s="42">
        <f>'Celkové pořadí'!P2</f>
        <v>43722</v>
      </c>
      <c r="P2" s="65"/>
      <c r="Q2" s="65"/>
    </row>
    <row r="3" spans="1:17" ht="100.05" customHeight="1" x14ac:dyDescent="0.25">
      <c r="B3" s="48" t="s">
        <v>0</v>
      </c>
      <c r="C3" s="49" t="s">
        <v>3</v>
      </c>
      <c r="D3" s="50" t="s">
        <v>4</v>
      </c>
      <c r="E3" s="41" t="str">
        <f>'Celkové pořadí'!G3</f>
        <v>První vítr Slap</v>
      </c>
      <c r="F3" s="41" t="str">
        <f>'Celkové pořadí'!H3</f>
        <v>Za 5 minut 12</v>
      </c>
      <c r="G3" s="41" t="str">
        <f>'Celkové pořadí'!I3</f>
        <v>Slunovrat</v>
      </c>
      <c r="H3" s="41" t="str">
        <f>'Celkové pořadí'!J3</f>
        <v>12 hodinovka</v>
      </c>
      <c r="I3" s="41" t="str">
        <f>'Celkové pořadí'!K3</f>
        <v>Vánoční regata</v>
      </c>
      <c r="J3" s="41" t="str">
        <f>'Celkové pořadí'!L3</f>
        <v>Modrá stuha Slap</v>
      </c>
      <c r="K3" s="41" t="str">
        <f>'Celkové pořadí'!M3</f>
        <v>Slapseidon Cup</v>
      </c>
      <c r="L3" s="41" t="str">
        <f>'Celkové pořadí'!N3</f>
        <v>Trucregata</v>
      </c>
      <c r="M3" s="41" t="str">
        <f>'Celkové pořadí'!O3</f>
        <v>Regata Laguna</v>
      </c>
      <c r="N3" s="41" t="str">
        <f>'Celkové pořadí'!P3</f>
        <v>Poslední Fun vítr</v>
      </c>
      <c r="P3" s="66" t="s">
        <v>12</v>
      </c>
      <c r="Q3" s="66" t="s">
        <v>13</v>
      </c>
    </row>
    <row r="4" spans="1:17" x14ac:dyDescent="0.25">
      <c r="B4" s="31">
        <v>1</v>
      </c>
      <c r="C4" s="34" t="s">
        <v>65</v>
      </c>
      <c r="D4" s="92">
        <f t="shared" ref="D4:D29" si="0">IFERROR(SUM(LARGE(E4:N4,1),LARGE(E4:N4,2),LARGE(E4:N4,3),LARGE(E4:N4,4),LARGE(E4:N4,5),LARGE(E4:N4,6),LARGE(E4:N4,7),),SUM(E4:N4))</f>
        <v>49</v>
      </c>
      <c r="E4" s="32"/>
      <c r="F4" s="32">
        <v>3</v>
      </c>
      <c r="G4" s="32">
        <v>3</v>
      </c>
      <c r="H4" s="32">
        <v>2</v>
      </c>
      <c r="I4" s="32">
        <v>7</v>
      </c>
      <c r="J4" s="32">
        <v>2</v>
      </c>
      <c r="K4" s="33">
        <v>5</v>
      </c>
      <c r="L4" s="33">
        <v>18</v>
      </c>
      <c r="M4" s="33">
        <v>8</v>
      </c>
      <c r="N4" s="33">
        <v>5</v>
      </c>
      <c r="O4" s="19"/>
      <c r="P4" s="64">
        <f>IF((COUNT(E4:N4)-7)&gt;0,COUNT(E4:N4)-7,"-")</f>
        <v>2</v>
      </c>
      <c r="Q4" s="64" t="str">
        <f>IF(P4=1,SMALL(E4:N4,1),IF(P4=2,SMALL(E4:N4,1)&amp;"; "&amp;SMALL(E4:N4,2),IF(P4=3,SMALL(E4:N4,1)&amp;"; "&amp;SMALL(E4:N4,2)&amp;"; "&amp;SMALL(E4:N4,3),"-")))</f>
        <v>2; 2</v>
      </c>
    </row>
    <row r="5" spans="1:17" x14ac:dyDescent="0.25">
      <c r="A5" s="10"/>
      <c r="B5" s="31">
        <v>2</v>
      </c>
      <c r="C5" s="34" t="s">
        <v>68</v>
      </c>
      <c r="D5" s="92">
        <f t="shared" si="0"/>
        <v>47</v>
      </c>
      <c r="E5" s="32"/>
      <c r="F5" s="32"/>
      <c r="G5" s="32">
        <v>4</v>
      </c>
      <c r="H5" s="32"/>
      <c r="I5" s="32">
        <v>6</v>
      </c>
      <c r="J5" s="32">
        <v>1</v>
      </c>
      <c r="K5" s="33">
        <v>6</v>
      </c>
      <c r="L5" s="33">
        <v>20</v>
      </c>
      <c r="M5" s="33">
        <v>7</v>
      </c>
      <c r="N5" s="33">
        <v>3</v>
      </c>
      <c r="O5" s="19"/>
      <c r="P5" s="64" t="str">
        <f t="shared" ref="P5:P23" si="1">IF((COUNT(E5:N5)-7)&gt;0,COUNT(E5:N5)-7,"-")</f>
        <v>-</v>
      </c>
      <c r="Q5" s="64" t="str">
        <f t="shared" ref="Q5:Q23" si="2">IF(P5=1,SMALL(E5:N5,1),IF(P5=2,SMALL(E5:N5,1)&amp;"; "&amp;SMALL(E5:N5,2),IF(P5=3,SMALL(E5:N5,1)&amp;"; "&amp;SMALL(E5:N5,2)&amp;"; "&amp;SMALL(E5:N5,3),"-")))</f>
        <v>-</v>
      </c>
    </row>
    <row r="6" spans="1:17" x14ac:dyDescent="0.25">
      <c r="A6" s="6"/>
      <c r="B6" s="31">
        <v>3</v>
      </c>
      <c r="C6" s="34" t="s">
        <v>42</v>
      </c>
      <c r="D6" s="92">
        <f t="shared" si="0"/>
        <v>42</v>
      </c>
      <c r="E6" s="32"/>
      <c r="F6" s="32"/>
      <c r="G6" s="32">
        <v>2</v>
      </c>
      <c r="H6" s="32">
        <v>1</v>
      </c>
      <c r="I6" s="32">
        <v>4</v>
      </c>
      <c r="J6" s="32">
        <v>3</v>
      </c>
      <c r="K6" s="33">
        <v>4</v>
      </c>
      <c r="L6" s="33">
        <v>19</v>
      </c>
      <c r="M6" s="33">
        <v>6</v>
      </c>
      <c r="N6" s="33">
        <v>4</v>
      </c>
      <c r="O6" s="19"/>
      <c r="P6" s="64">
        <f t="shared" si="1"/>
        <v>1</v>
      </c>
      <c r="Q6" s="64">
        <f t="shared" si="2"/>
        <v>1</v>
      </c>
    </row>
    <row r="7" spans="1:17" x14ac:dyDescent="0.25">
      <c r="A7" s="6"/>
      <c r="B7" s="31">
        <v>4</v>
      </c>
      <c r="C7" s="34" t="s">
        <v>54</v>
      </c>
      <c r="D7" s="92">
        <f t="shared" si="0"/>
        <v>22</v>
      </c>
      <c r="E7" s="32"/>
      <c r="F7" s="32"/>
      <c r="G7" s="32">
        <v>1</v>
      </c>
      <c r="H7" s="32"/>
      <c r="I7" s="32"/>
      <c r="J7" s="32"/>
      <c r="K7" s="33"/>
      <c r="L7" s="33">
        <v>15</v>
      </c>
      <c r="M7" s="33">
        <v>5</v>
      </c>
      <c r="N7" s="33">
        <v>1</v>
      </c>
      <c r="O7" s="19"/>
      <c r="P7" s="64" t="str">
        <f t="shared" si="1"/>
        <v>-</v>
      </c>
      <c r="Q7" s="64" t="str">
        <f t="shared" si="2"/>
        <v>-</v>
      </c>
    </row>
    <row r="8" spans="1:17" x14ac:dyDescent="0.25">
      <c r="A8" s="6"/>
      <c r="B8" s="31">
        <v>5</v>
      </c>
      <c r="C8" s="34" t="s">
        <v>72</v>
      </c>
      <c r="D8" s="92">
        <f t="shared" si="0"/>
        <v>18</v>
      </c>
      <c r="E8" s="32"/>
      <c r="F8" s="32"/>
      <c r="G8" s="32"/>
      <c r="H8" s="32"/>
      <c r="I8" s="32"/>
      <c r="J8" s="32"/>
      <c r="K8" s="33">
        <v>3</v>
      </c>
      <c r="L8" s="33">
        <v>14</v>
      </c>
      <c r="M8" s="33">
        <v>1</v>
      </c>
      <c r="N8" s="33"/>
      <c r="O8" s="19"/>
      <c r="P8" s="64" t="str">
        <f t="shared" si="1"/>
        <v>-</v>
      </c>
      <c r="Q8" s="64" t="str">
        <f t="shared" si="2"/>
        <v>-</v>
      </c>
    </row>
    <row r="9" spans="1:17" x14ac:dyDescent="0.25">
      <c r="A9" s="6"/>
      <c r="B9" s="31">
        <v>6</v>
      </c>
      <c r="C9" s="34" t="s">
        <v>166</v>
      </c>
      <c r="D9" s="92">
        <f t="shared" si="0"/>
        <v>17</v>
      </c>
      <c r="E9" s="32"/>
      <c r="F9" s="32"/>
      <c r="G9" s="32"/>
      <c r="H9" s="32"/>
      <c r="I9" s="32"/>
      <c r="J9" s="32"/>
      <c r="K9" s="33"/>
      <c r="L9" s="33">
        <v>17</v>
      </c>
      <c r="M9" s="33"/>
      <c r="N9" s="33"/>
      <c r="O9" s="19"/>
      <c r="P9" s="64" t="str">
        <f t="shared" si="1"/>
        <v>-</v>
      </c>
      <c r="Q9" s="64" t="str">
        <f t="shared" si="2"/>
        <v>-</v>
      </c>
    </row>
    <row r="10" spans="1:17" x14ac:dyDescent="0.25">
      <c r="A10" s="6"/>
      <c r="B10" s="141">
        <v>7</v>
      </c>
      <c r="C10" s="34" t="s">
        <v>167</v>
      </c>
      <c r="D10" s="92">
        <f t="shared" si="0"/>
        <v>16</v>
      </c>
      <c r="E10" s="32"/>
      <c r="F10" s="32"/>
      <c r="G10" s="32"/>
      <c r="H10" s="32"/>
      <c r="I10" s="32"/>
      <c r="J10" s="32"/>
      <c r="K10" s="33"/>
      <c r="L10" s="33">
        <v>16</v>
      </c>
      <c r="M10" s="33"/>
      <c r="N10" s="33"/>
      <c r="O10" s="19"/>
      <c r="P10" s="64" t="str">
        <f t="shared" si="1"/>
        <v>-</v>
      </c>
      <c r="Q10" s="64" t="str">
        <f t="shared" si="2"/>
        <v>-</v>
      </c>
    </row>
    <row r="11" spans="1:17" x14ac:dyDescent="0.25">
      <c r="A11" s="6"/>
      <c r="B11" s="142"/>
      <c r="C11" s="34" t="s">
        <v>95</v>
      </c>
      <c r="D11" s="92">
        <f t="shared" si="0"/>
        <v>16</v>
      </c>
      <c r="E11" s="32"/>
      <c r="F11" s="32"/>
      <c r="G11" s="32"/>
      <c r="H11" s="32"/>
      <c r="I11" s="32">
        <v>5</v>
      </c>
      <c r="J11" s="32"/>
      <c r="K11" s="33"/>
      <c r="L11" s="33">
        <v>11</v>
      </c>
      <c r="M11" s="33"/>
      <c r="N11" s="33"/>
      <c r="O11" s="19"/>
      <c r="P11" s="64" t="str">
        <f t="shared" si="1"/>
        <v>-</v>
      </c>
      <c r="Q11" s="64" t="str">
        <f t="shared" si="2"/>
        <v>-</v>
      </c>
    </row>
    <row r="12" spans="1:17" x14ac:dyDescent="0.25">
      <c r="A12" s="6"/>
      <c r="B12" s="141">
        <v>9</v>
      </c>
      <c r="C12" s="34" t="s">
        <v>168</v>
      </c>
      <c r="D12" s="92">
        <f t="shared" si="0"/>
        <v>13</v>
      </c>
      <c r="E12" s="32"/>
      <c r="F12" s="32"/>
      <c r="G12" s="32"/>
      <c r="H12" s="32"/>
      <c r="I12" s="32"/>
      <c r="J12" s="32"/>
      <c r="K12" s="33"/>
      <c r="L12" s="33">
        <v>13</v>
      </c>
      <c r="M12" s="33"/>
      <c r="N12" s="33"/>
      <c r="O12" s="19"/>
      <c r="P12" s="64" t="str">
        <f t="shared" si="1"/>
        <v>-</v>
      </c>
      <c r="Q12" s="64" t="str">
        <f t="shared" si="2"/>
        <v>-</v>
      </c>
    </row>
    <row r="13" spans="1:17" x14ac:dyDescent="0.25">
      <c r="A13" s="6"/>
      <c r="B13" s="142"/>
      <c r="C13" s="34" t="s">
        <v>67</v>
      </c>
      <c r="D13" s="92">
        <f t="shared" si="0"/>
        <v>13</v>
      </c>
      <c r="E13" s="32">
        <v>2</v>
      </c>
      <c r="F13" s="32"/>
      <c r="G13" s="32"/>
      <c r="H13" s="32"/>
      <c r="I13" s="32"/>
      <c r="J13" s="32"/>
      <c r="K13" s="33">
        <v>2</v>
      </c>
      <c r="L13" s="33">
        <v>7</v>
      </c>
      <c r="M13" s="33">
        <v>2</v>
      </c>
      <c r="N13" s="33"/>
      <c r="O13" s="19"/>
      <c r="P13" s="64" t="str">
        <f t="shared" si="1"/>
        <v>-</v>
      </c>
      <c r="Q13" s="64" t="str">
        <f t="shared" si="2"/>
        <v>-</v>
      </c>
    </row>
    <row r="14" spans="1:17" x14ac:dyDescent="0.25">
      <c r="A14" s="6"/>
      <c r="B14" s="31">
        <v>11</v>
      </c>
      <c r="C14" s="34" t="s">
        <v>169</v>
      </c>
      <c r="D14" s="92">
        <f t="shared" si="0"/>
        <v>12</v>
      </c>
      <c r="E14" s="32"/>
      <c r="F14" s="32"/>
      <c r="G14" s="32"/>
      <c r="H14" s="32"/>
      <c r="I14" s="32"/>
      <c r="J14" s="32"/>
      <c r="K14" s="33"/>
      <c r="L14" s="33">
        <v>12</v>
      </c>
      <c r="M14" s="33"/>
      <c r="N14" s="33"/>
      <c r="O14" s="19"/>
      <c r="P14" s="64" t="str">
        <f t="shared" si="1"/>
        <v>-</v>
      </c>
      <c r="Q14" s="64" t="str">
        <f t="shared" si="2"/>
        <v>-</v>
      </c>
    </row>
    <row r="15" spans="1:17" x14ac:dyDescent="0.25">
      <c r="A15" s="6"/>
      <c r="B15" s="31">
        <v>12</v>
      </c>
      <c r="C15" s="34" t="s">
        <v>170</v>
      </c>
      <c r="D15" s="92">
        <f t="shared" si="0"/>
        <v>10</v>
      </c>
      <c r="E15" s="32"/>
      <c r="F15" s="32"/>
      <c r="G15" s="32"/>
      <c r="H15" s="32"/>
      <c r="I15" s="32"/>
      <c r="J15" s="32"/>
      <c r="K15" s="33"/>
      <c r="L15" s="33">
        <v>10</v>
      </c>
      <c r="M15" s="33"/>
      <c r="N15" s="33"/>
      <c r="O15" s="19"/>
      <c r="P15" s="64" t="str">
        <f t="shared" si="1"/>
        <v>-</v>
      </c>
      <c r="Q15" s="64" t="str">
        <f t="shared" si="2"/>
        <v>-</v>
      </c>
    </row>
    <row r="16" spans="1:17" x14ac:dyDescent="0.25">
      <c r="A16" s="6"/>
      <c r="B16" s="31">
        <v>13</v>
      </c>
      <c r="C16" s="34" t="s">
        <v>171</v>
      </c>
      <c r="D16" s="92">
        <f t="shared" si="0"/>
        <v>9</v>
      </c>
      <c r="E16" s="32"/>
      <c r="F16" s="32"/>
      <c r="G16" s="32"/>
      <c r="H16" s="32"/>
      <c r="I16" s="32"/>
      <c r="J16" s="32"/>
      <c r="K16" s="33"/>
      <c r="L16" s="33">
        <v>9</v>
      </c>
      <c r="M16" s="33"/>
      <c r="N16" s="33"/>
      <c r="O16" s="19"/>
      <c r="P16" s="64" t="str">
        <f t="shared" si="1"/>
        <v>-</v>
      </c>
      <c r="Q16" s="64" t="str">
        <f t="shared" si="2"/>
        <v>-</v>
      </c>
    </row>
    <row r="17" spans="1:17" x14ac:dyDescent="0.25">
      <c r="A17" s="6"/>
      <c r="B17" s="141">
        <v>14</v>
      </c>
      <c r="C17" s="34" t="s">
        <v>57</v>
      </c>
      <c r="D17" s="92">
        <f t="shared" si="0"/>
        <v>8</v>
      </c>
      <c r="E17" s="32">
        <v>1</v>
      </c>
      <c r="F17" s="32">
        <v>1</v>
      </c>
      <c r="G17" s="32"/>
      <c r="H17" s="32"/>
      <c r="I17" s="32">
        <v>2</v>
      </c>
      <c r="J17" s="32"/>
      <c r="K17" s="33">
        <v>1</v>
      </c>
      <c r="L17" s="33">
        <v>1</v>
      </c>
      <c r="M17" s="33"/>
      <c r="N17" s="33">
        <v>2</v>
      </c>
      <c r="O17" s="19"/>
      <c r="P17" s="64" t="str">
        <f t="shared" si="1"/>
        <v>-</v>
      </c>
      <c r="Q17" s="64" t="str">
        <f t="shared" si="2"/>
        <v>-</v>
      </c>
    </row>
    <row r="18" spans="1:17" x14ac:dyDescent="0.25">
      <c r="A18" s="6"/>
      <c r="B18" s="143"/>
      <c r="C18" s="34" t="s">
        <v>64</v>
      </c>
      <c r="D18" s="92">
        <f t="shared" si="0"/>
        <v>8</v>
      </c>
      <c r="E18" s="32"/>
      <c r="F18" s="32"/>
      <c r="G18" s="32"/>
      <c r="H18" s="32"/>
      <c r="I18" s="32">
        <v>8</v>
      </c>
      <c r="J18" s="32"/>
      <c r="K18" s="33"/>
      <c r="L18" s="33"/>
      <c r="M18" s="33"/>
      <c r="N18" s="33"/>
      <c r="O18" s="19"/>
      <c r="P18" s="64" t="str">
        <f t="shared" si="1"/>
        <v>-</v>
      </c>
      <c r="Q18" s="64" t="str">
        <f t="shared" si="2"/>
        <v>-</v>
      </c>
    </row>
    <row r="19" spans="1:17" x14ac:dyDescent="0.25">
      <c r="A19" s="6"/>
      <c r="B19" s="142"/>
      <c r="C19" s="34" t="s">
        <v>172</v>
      </c>
      <c r="D19" s="92">
        <f t="shared" si="0"/>
        <v>8</v>
      </c>
      <c r="E19" s="32"/>
      <c r="F19" s="32"/>
      <c r="G19" s="32"/>
      <c r="H19" s="32"/>
      <c r="I19" s="32"/>
      <c r="J19" s="32"/>
      <c r="K19" s="33"/>
      <c r="L19" s="33">
        <v>8</v>
      </c>
      <c r="M19" s="33"/>
      <c r="N19" s="33"/>
      <c r="O19" s="19"/>
      <c r="P19" s="64" t="str">
        <f t="shared" si="1"/>
        <v>-</v>
      </c>
      <c r="Q19" s="64" t="str">
        <f t="shared" si="2"/>
        <v>-</v>
      </c>
    </row>
    <row r="20" spans="1:17" x14ac:dyDescent="0.25">
      <c r="A20" s="6"/>
      <c r="B20" s="31">
        <v>17</v>
      </c>
      <c r="C20" s="34" t="s">
        <v>142</v>
      </c>
      <c r="D20" s="92">
        <f t="shared" si="0"/>
        <v>6</v>
      </c>
      <c r="E20" s="32"/>
      <c r="F20" s="32"/>
      <c r="G20" s="32"/>
      <c r="H20" s="32"/>
      <c r="I20" s="32"/>
      <c r="J20" s="32"/>
      <c r="K20" s="33"/>
      <c r="L20" s="33">
        <v>6</v>
      </c>
      <c r="M20" s="33"/>
      <c r="N20" s="33"/>
      <c r="O20" s="19"/>
      <c r="P20" s="64" t="str">
        <f t="shared" si="1"/>
        <v>-</v>
      </c>
      <c r="Q20" s="64" t="str">
        <f t="shared" si="2"/>
        <v>-</v>
      </c>
    </row>
    <row r="21" spans="1:17" x14ac:dyDescent="0.25">
      <c r="A21" s="6"/>
      <c r="B21" s="31">
        <v>18</v>
      </c>
      <c r="C21" s="34" t="s">
        <v>173</v>
      </c>
      <c r="D21" s="92">
        <f t="shared" si="0"/>
        <v>5</v>
      </c>
      <c r="E21" s="32"/>
      <c r="F21" s="32"/>
      <c r="G21" s="32"/>
      <c r="H21" s="32"/>
      <c r="I21" s="32"/>
      <c r="J21" s="32"/>
      <c r="K21" s="33"/>
      <c r="L21" s="33">
        <v>5</v>
      </c>
      <c r="M21" s="33"/>
      <c r="N21" s="33"/>
      <c r="O21" s="19"/>
      <c r="P21" s="64" t="str">
        <f t="shared" si="1"/>
        <v>-</v>
      </c>
      <c r="Q21" s="64" t="str">
        <f t="shared" si="2"/>
        <v>-</v>
      </c>
    </row>
    <row r="22" spans="1:17" x14ac:dyDescent="0.25">
      <c r="A22" s="6"/>
      <c r="B22" s="141">
        <v>19</v>
      </c>
      <c r="C22" s="34" t="s">
        <v>188</v>
      </c>
      <c r="D22" s="92">
        <f t="shared" si="0"/>
        <v>4</v>
      </c>
      <c r="E22" s="32"/>
      <c r="F22" s="32"/>
      <c r="G22" s="32"/>
      <c r="H22" s="32"/>
      <c r="I22" s="32"/>
      <c r="J22" s="32"/>
      <c r="K22" s="33"/>
      <c r="L22" s="33"/>
      <c r="M22" s="33">
        <v>4</v>
      </c>
      <c r="N22" s="33"/>
      <c r="O22" s="19"/>
      <c r="P22" s="64" t="str">
        <f t="shared" si="1"/>
        <v>-</v>
      </c>
      <c r="Q22" s="64" t="str">
        <f t="shared" si="2"/>
        <v>-</v>
      </c>
    </row>
    <row r="23" spans="1:17" x14ac:dyDescent="0.25">
      <c r="A23" s="6"/>
      <c r="B23" s="142"/>
      <c r="C23" s="34" t="s">
        <v>174</v>
      </c>
      <c r="D23" s="92">
        <f t="shared" si="0"/>
        <v>4</v>
      </c>
      <c r="E23" s="32"/>
      <c r="F23" s="32"/>
      <c r="G23" s="32"/>
      <c r="H23" s="32"/>
      <c r="I23" s="32"/>
      <c r="J23" s="32"/>
      <c r="K23" s="33"/>
      <c r="L23" s="33">
        <v>4</v>
      </c>
      <c r="M23" s="33"/>
      <c r="N23" s="33"/>
      <c r="O23" s="19"/>
      <c r="P23" s="64" t="str">
        <f t="shared" si="1"/>
        <v>-</v>
      </c>
      <c r="Q23" s="64" t="str">
        <f t="shared" si="2"/>
        <v>-</v>
      </c>
    </row>
    <row r="24" spans="1:17" x14ac:dyDescent="0.25">
      <c r="A24" s="6"/>
      <c r="B24" s="141">
        <v>21</v>
      </c>
      <c r="C24" s="34" t="s">
        <v>59</v>
      </c>
      <c r="D24" s="92">
        <f t="shared" si="0"/>
        <v>3</v>
      </c>
      <c r="E24" s="32"/>
      <c r="F24" s="32"/>
      <c r="G24" s="32"/>
      <c r="H24" s="32"/>
      <c r="I24" s="32">
        <v>3</v>
      </c>
      <c r="J24" s="32"/>
      <c r="K24" s="33"/>
      <c r="L24" s="33"/>
      <c r="M24" s="33"/>
      <c r="N24" s="33"/>
      <c r="O24" s="19"/>
      <c r="P24" s="64"/>
      <c r="Q24" s="64"/>
    </row>
    <row r="25" spans="1:17" x14ac:dyDescent="0.25">
      <c r="A25" s="6"/>
      <c r="B25" s="143"/>
      <c r="C25" s="34" t="s">
        <v>175</v>
      </c>
      <c r="D25" s="92">
        <f t="shared" si="0"/>
        <v>3</v>
      </c>
      <c r="E25" s="32"/>
      <c r="F25" s="32"/>
      <c r="G25" s="32"/>
      <c r="H25" s="32"/>
      <c r="I25" s="32"/>
      <c r="J25" s="32"/>
      <c r="K25" s="33"/>
      <c r="L25" s="33">
        <v>3</v>
      </c>
      <c r="M25" s="33"/>
      <c r="N25" s="33"/>
      <c r="O25" s="19"/>
      <c r="P25" s="64"/>
      <c r="Q25" s="64"/>
    </row>
    <row r="26" spans="1:17" x14ac:dyDescent="0.25">
      <c r="A26" s="6"/>
      <c r="B26" s="142"/>
      <c r="C26" s="34" t="s">
        <v>189</v>
      </c>
      <c r="D26" s="92">
        <f t="shared" si="0"/>
        <v>3</v>
      </c>
      <c r="E26" s="32"/>
      <c r="F26" s="32"/>
      <c r="G26" s="32"/>
      <c r="H26" s="32"/>
      <c r="I26" s="32"/>
      <c r="J26" s="32"/>
      <c r="K26" s="33"/>
      <c r="L26" s="33"/>
      <c r="M26" s="33">
        <v>3</v>
      </c>
      <c r="N26" s="33"/>
      <c r="O26" s="19"/>
      <c r="P26" s="64"/>
      <c r="Q26" s="64"/>
    </row>
    <row r="27" spans="1:17" x14ac:dyDescent="0.25">
      <c r="A27" s="6"/>
      <c r="B27" s="141">
        <v>24</v>
      </c>
      <c r="C27" s="34" t="s">
        <v>25</v>
      </c>
      <c r="D27" s="92">
        <f t="shared" si="0"/>
        <v>2</v>
      </c>
      <c r="E27" s="32"/>
      <c r="F27" s="32">
        <v>2</v>
      </c>
      <c r="G27" s="32"/>
      <c r="H27" s="32"/>
      <c r="I27" s="32"/>
      <c r="J27" s="32"/>
      <c r="K27" s="33"/>
      <c r="L27" s="33"/>
      <c r="M27" s="33"/>
      <c r="N27" s="33"/>
      <c r="O27" s="19"/>
      <c r="P27" s="64"/>
      <c r="Q27" s="64"/>
    </row>
    <row r="28" spans="1:17" x14ac:dyDescent="0.25">
      <c r="A28" s="6"/>
      <c r="B28" s="142"/>
      <c r="C28" s="34" t="s">
        <v>176</v>
      </c>
      <c r="D28" s="92">
        <f t="shared" si="0"/>
        <v>2</v>
      </c>
      <c r="E28" s="32"/>
      <c r="F28" s="32"/>
      <c r="G28" s="32"/>
      <c r="H28" s="32"/>
      <c r="I28" s="32"/>
      <c r="J28" s="32"/>
      <c r="K28" s="33"/>
      <c r="L28" s="33">
        <v>2</v>
      </c>
      <c r="M28" s="33"/>
      <c r="N28" s="33"/>
      <c r="O28" s="19"/>
      <c r="P28" s="64"/>
      <c r="Q28" s="64"/>
    </row>
    <row r="29" spans="1:17" x14ac:dyDescent="0.25">
      <c r="A29" s="6"/>
      <c r="B29" s="31">
        <v>26</v>
      </c>
      <c r="C29" s="34" t="s">
        <v>143</v>
      </c>
      <c r="D29" s="92">
        <f t="shared" si="0"/>
        <v>1</v>
      </c>
      <c r="E29" s="32"/>
      <c r="F29" s="32"/>
      <c r="G29" s="32"/>
      <c r="H29" s="32"/>
      <c r="I29" s="32">
        <v>1</v>
      </c>
      <c r="J29" s="32"/>
      <c r="K29" s="33"/>
      <c r="L29" s="33"/>
      <c r="M29" s="33"/>
      <c r="N29" s="33"/>
      <c r="O29" s="19"/>
      <c r="P29" s="64"/>
      <c r="Q29" s="64"/>
    </row>
    <row r="30" spans="1:17" x14ac:dyDescent="0.25">
      <c r="A30" s="6"/>
      <c r="B30" s="31">
        <v>27</v>
      </c>
      <c r="C30" s="34"/>
      <c r="D30" s="92"/>
      <c r="E30" s="32"/>
      <c r="F30" s="32"/>
      <c r="G30" s="32"/>
      <c r="H30" s="32"/>
      <c r="I30" s="32"/>
      <c r="J30" s="32"/>
      <c r="K30" s="33"/>
      <c r="L30" s="33"/>
      <c r="M30" s="33"/>
      <c r="N30" s="33"/>
      <c r="O30" s="19"/>
      <c r="P30" s="64"/>
      <c r="Q30" s="64"/>
    </row>
    <row r="31" spans="1:17" x14ac:dyDescent="0.25">
      <c r="A31" s="6"/>
      <c r="B31" s="31">
        <v>28</v>
      </c>
      <c r="C31" s="34"/>
      <c r="D31" s="92"/>
      <c r="E31" s="32"/>
      <c r="F31" s="32"/>
      <c r="G31" s="32"/>
      <c r="H31" s="32"/>
      <c r="I31" s="32"/>
      <c r="J31" s="32"/>
      <c r="K31" s="33"/>
      <c r="L31" s="33"/>
      <c r="M31" s="33"/>
      <c r="N31" s="33"/>
      <c r="O31" s="19"/>
      <c r="P31" s="64"/>
      <c r="Q31" s="64"/>
    </row>
    <row r="32" spans="1:17" x14ac:dyDescent="0.25">
      <c r="A32" s="6"/>
      <c r="B32" s="31">
        <v>29</v>
      </c>
      <c r="C32" s="34"/>
      <c r="D32" s="92"/>
      <c r="E32" s="32"/>
      <c r="F32" s="32"/>
      <c r="G32" s="32"/>
      <c r="H32" s="32"/>
      <c r="I32" s="32"/>
      <c r="J32" s="32"/>
      <c r="K32" s="33"/>
      <c r="L32" s="33"/>
      <c r="M32" s="33"/>
      <c r="N32" s="33"/>
      <c r="O32" s="19"/>
      <c r="P32" s="64"/>
      <c r="Q32" s="64"/>
    </row>
    <row r="33" spans="1:17" x14ac:dyDescent="0.25">
      <c r="A33" s="6"/>
      <c r="B33" s="31">
        <v>30</v>
      </c>
      <c r="C33" s="34"/>
      <c r="D33" s="92"/>
      <c r="E33" s="32"/>
      <c r="F33" s="32"/>
      <c r="G33" s="32"/>
      <c r="H33" s="32"/>
      <c r="I33" s="32"/>
      <c r="J33" s="32"/>
      <c r="K33" s="33"/>
      <c r="L33" s="33"/>
      <c r="M33" s="33"/>
      <c r="N33" s="33"/>
      <c r="O33" s="19"/>
      <c r="P33" s="64"/>
      <c r="Q33" s="64"/>
    </row>
  </sheetData>
  <sortState xmlns:xlrd2="http://schemas.microsoft.com/office/spreadsheetml/2017/richdata2" ref="B4:N33">
    <sortCondition descending="1" ref="D4:D33"/>
    <sortCondition ref="C4:C33"/>
  </sortState>
  <mergeCells count="6">
    <mergeCell ref="B27:B28"/>
    <mergeCell ref="B10:B11"/>
    <mergeCell ref="B12:B13"/>
    <mergeCell ref="B22:B23"/>
    <mergeCell ref="B24:B26"/>
    <mergeCell ref="B17:B19"/>
  </mergeCells>
  <phoneticPr fontId="3" type="noConversion"/>
  <conditionalFormatting sqref="E22:F23 E5:E6 E8:E9 E11:E12 E14:E15 E18:E21">
    <cfRule type="cellIs" dxfId="25" priority="101" operator="equal">
      <formula>0</formula>
    </cfRule>
  </conditionalFormatting>
  <conditionalFormatting sqref="E16:E17">
    <cfRule type="cellIs" dxfId="24" priority="95" operator="equal">
      <formula>0</formula>
    </cfRule>
  </conditionalFormatting>
  <conditionalFormatting sqref="H5:H23">
    <cfRule type="cellIs" dxfId="23" priority="56" operator="equal">
      <formula>0</formula>
    </cfRule>
  </conditionalFormatting>
  <conditionalFormatting sqref="I16:I23">
    <cfRule type="cellIs" dxfId="22" priority="55" operator="equal">
      <formula>0</formula>
    </cfRule>
  </conditionalFormatting>
  <conditionalFormatting sqref="I5:I23">
    <cfRule type="cellIs" dxfId="21" priority="54" operator="equal">
      <formula>0</formula>
    </cfRule>
  </conditionalFormatting>
  <conditionalFormatting sqref="P4:Q23">
    <cfRule type="cellIs" dxfId="20" priority="24" operator="equal">
      <formula>0</formula>
    </cfRule>
  </conditionalFormatting>
  <conditionalFormatting sqref="P4:Q23">
    <cfRule type="cellIs" dxfId="19" priority="23" operator="equal">
      <formula>"-"</formula>
    </cfRule>
  </conditionalFormatting>
  <conditionalFormatting sqref="E4:I4 E7 E10 E13 F5:F21 G5:G23 K4:N4 H4:I23 K5:K23 L5:L27 M5:N29">
    <cfRule type="cellIs" dxfId="18" priority="22" operator="equal">
      <formula>0</formula>
    </cfRule>
  </conditionalFormatting>
  <conditionalFormatting sqref="J4:J23">
    <cfRule type="cellIs" dxfId="17" priority="19" operator="equal">
      <formula>0</formula>
    </cfRule>
  </conditionalFormatting>
  <conditionalFormatting sqref="E24:F28">
    <cfRule type="cellIs" dxfId="16" priority="18" operator="equal">
      <formula>0</formula>
    </cfRule>
  </conditionalFormatting>
  <conditionalFormatting sqref="H24:H28">
    <cfRule type="cellIs" dxfId="15" priority="17" operator="equal">
      <formula>0</formula>
    </cfRule>
  </conditionalFormatting>
  <conditionalFormatting sqref="I24:I28">
    <cfRule type="cellIs" dxfId="14" priority="16" operator="equal">
      <formula>0</formula>
    </cfRule>
  </conditionalFormatting>
  <conditionalFormatting sqref="I24:I28">
    <cfRule type="cellIs" dxfId="13" priority="15" operator="equal">
      <formula>0</formula>
    </cfRule>
  </conditionalFormatting>
  <conditionalFormatting sqref="P24:Q28">
    <cfRule type="cellIs" dxfId="12" priority="13" operator="equal">
      <formula>0</formula>
    </cfRule>
  </conditionalFormatting>
  <conditionalFormatting sqref="P24:Q28">
    <cfRule type="cellIs" dxfId="11" priority="12" operator="equal">
      <formula>"-"</formula>
    </cfRule>
  </conditionalFormatting>
  <conditionalFormatting sqref="G24:I28 K28:L28 K24:K27">
    <cfRule type="cellIs" dxfId="10" priority="11" operator="equal">
      <formula>0</formula>
    </cfRule>
  </conditionalFormatting>
  <conditionalFormatting sqref="J24:J28">
    <cfRule type="cellIs" dxfId="9" priority="10" operator="equal">
      <formula>0</formula>
    </cfRule>
  </conditionalFormatting>
  <conditionalFormatting sqref="E29:F33">
    <cfRule type="cellIs" dxfId="8" priority="9" operator="equal">
      <formula>0</formula>
    </cfRule>
  </conditionalFormatting>
  <conditionalFormatting sqref="H29:H33">
    <cfRule type="cellIs" dxfId="7" priority="8" operator="equal">
      <formula>0</formula>
    </cfRule>
  </conditionalFormatting>
  <conditionalFormatting sqref="I29:I33">
    <cfRule type="cellIs" dxfId="6" priority="7" operator="equal">
      <formula>0</formula>
    </cfRule>
  </conditionalFormatting>
  <conditionalFormatting sqref="I29:I33">
    <cfRule type="cellIs" dxfId="5" priority="6" operator="equal">
      <formula>0</formula>
    </cfRule>
  </conditionalFormatting>
  <conditionalFormatting sqref="N30:N33">
    <cfRule type="cellIs" dxfId="4" priority="5" operator="equal">
      <formula>0</formula>
    </cfRule>
  </conditionalFormatting>
  <conditionalFormatting sqref="P29:Q33">
    <cfRule type="cellIs" dxfId="3" priority="4" operator="equal">
      <formula>0</formula>
    </cfRule>
  </conditionalFormatting>
  <conditionalFormatting sqref="P29:Q33">
    <cfRule type="cellIs" dxfId="2" priority="3" operator="equal">
      <formula>"-"</formula>
    </cfRule>
  </conditionalFormatting>
  <conditionalFormatting sqref="G29:I33 K30:N33 K29:L29">
    <cfRule type="cellIs" dxfId="1" priority="2" operator="equal">
      <formula>0</formula>
    </cfRule>
  </conditionalFormatting>
  <conditionalFormatting sqref="J29:J33">
    <cfRule type="cellIs" dxfId="0" priority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02"/>
  <sheetViews>
    <sheetView showGridLines="0" zoomScale="85" zoomScaleNormal="8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8.88671875" defaultRowHeight="13.2" x14ac:dyDescent="0.25"/>
  <cols>
    <col min="1" max="1" width="2.21875" style="20" customWidth="1"/>
    <col min="2" max="2" width="18.77734375" style="20" customWidth="1"/>
    <col min="3" max="9" width="7.77734375" style="20" customWidth="1"/>
    <col min="10" max="16384" width="8.88671875" style="20"/>
  </cols>
  <sheetData>
    <row r="1" spans="2:9" ht="12" customHeight="1" x14ac:dyDescent="0.25"/>
    <row r="2" spans="2:9" ht="66" customHeight="1" x14ac:dyDescent="0.25">
      <c r="B2" s="90" t="s">
        <v>36</v>
      </c>
      <c r="C2" s="89" t="s">
        <v>37</v>
      </c>
      <c r="D2" s="89" t="s">
        <v>136</v>
      </c>
      <c r="E2" s="89" t="s">
        <v>135</v>
      </c>
      <c r="F2" s="89" t="s">
        <v>34</v>
      </c>
      <c r="G2" s="89" t="s">
        <v>35</v>
      </c>
      <c r="H2" s="89" t="s">
        <v>133</v>
      </c>
      <c r="I2" s="89" t="s">
        <v>132</v>
      </c>
    </row>
    <row r="3" spans="2:9" x14ac:dyDescent="0.25">
      <c r="B3" s="88">
        <v>1</v>
      </c>
      <c r="C3" s="88">
        <f>COUNTIF('Celkové pořadí'!$F:$F,'Dělené umístění'!$B3)</f>
        <v>3</v>
      </c>
      <c r="D3" s="88">
        <f>COUNTIF('1 - Závodní Speciály'!$D:$D,'Dělené umístění'!$B3)</f>
        <v>1</v>
      </c>
      <c r="E3" s="88">
        <f>COUNTIF('2 - Open'!$D:$D,'Dělené umístění'!$B3)</f>
        <v>1</v>
      </c>
      <c r="F3" s="88">
        <f>COUNTIF('3 - Racer Cruiser'!$D:$D,'Dělené umístění'!$B3)</f>
        <v>0</v>
      </c>
      <c r="G3" s="88">
        <f>COUNTIF('4 - Cruiser lehký'!$D:$D,'Dělené umístění'!$B3)</f>
        <v>2</v>
      </c>
      <c r="H3" s="88">
        <f>COUNTIF('5 - Cruiser střední'!$D:$D,'Dělené umístění'!$B3)</f>
        <v>1</v>
      </c>
      <c r="I3" s="88">
        <f>COUNTIF('6 - Cruiser těžký'!$D:$D,'Dělené umístění'!$B3)</f>
        <v>1</v>
      </c>
    </row>
    <row r="4" spans="2:9" x14ac:dyDescent="0.25">
      <c r="B4" s="88">
        <v>2</v>
      </c>
      <c r="C4" s="88">
        <f>COUNTIF('Celkové pořadí'!$F:$F,'Dělené umístění'!$B4)</f>
        <v>0</v>
      </c>
      <c r="D4" s="88">
        <f>COUNTIF('1 - Závodní Speciály'!D:D,'Dělené umístění'!B4)</f>
        <v>2</v>
      </c>
      <c r="E4" s="88">
        <f>COUNTIF('2 - Open'!$D:$D,'Dělené umístění'!$B4)</f>
        <v>1</v>
      </c>
      <c r="F4" s="88">
        <f>COUNTIF('3 - Racer Cruiser'!$D:$D,'Dělené umístění'!$B4)</f>
        <v>0</v>
      </c>
      <c r="G4" s="88">
        <f>COUNTIF('4 - Cruiser lehký'!$D:$D,'Dělené umístění'!$B4)</f>
        <v>2</v>
      </c>
      <c r="H4" s="88">
        <f>COUNTIF('5 - Cruiser střední'!$D:$D,'Dělené umístění'!$B4)</f>
        <v>1</v>
      </c>
      <c r="I4" s="88">
        <f>COUNTIF('6 - Cruiser těžký'!$D:$D,'Dělené umístění'!$B4)</f>
        <v>2</v>
      </c>
    </row>
    <row r="5" spans="2:9" x14ac:dyDescent="0.25">
      <c r="B5" s="88">
        <v>3</v>
      </c>
      <c r="C5" s="88">
        <f>COUNTIF('Celkové pořadí'!$F:$F,'Dělené umístění'!$B5)</f>
        <v>1</v>
      </c>
      <c r="D5" s="88">
        <f>COUNTIF('1 - Závodní Speciály'!D:D,'Dělené umístění'!B5)</f>
        <v>0</v>
      </c>
      <c r="E5" s="88">
        <f>COUNTIF('2 - Open'!$D:$D,'Dělené umístění'!$B5)</f>
        <v>0</v>
      </c>
      <c r="F5" s="88">
        <f>COUNTIF('3 - Racer Cruiser'!$D:$D,'Dělené umístění'!$B5)</f>
        <v>4</v>
      </c>
      <c r="G5" s="88">
        <f>COUNTIF('4 - Cruiser lehký'!$D:$D,'Dělené umístění'!$B5)</f>
        <v>3</v>
      </c>
      <c r="H5" s="88">
        <f>COUNTIF('5 - Cruiser střední'!$D:$D,'Dělené umístění'!$B5)</f>
        <v>1</v>
      </c>
      <c r="I5" s="88">
        <f>COUNTIF('6 - Cruiser těžký'!$D:$D,'Dělené umístění'!$B5)</f>
        <v>3</v>
      </c>
    </row>
    <row r="6" spans="2:9" x14ac:dyDescent="0.25">
      <c r="B6" s="88">
        <v>4</v>
      </c>
      <c r="C6" s="88">
        <f>COUNTIF('Celkové pořadí'!$F:$F,'Dělené umístění'!$B6)</f>
        <v>3</v>
      </c>
      <c r="D6" s="88">
        <f>COUNTIF('1 - Závodní Speciály'!D:D,'Dělené umístění'!B6)</f>
        <v>2</v>
      </c>
      <c r="E6" s="88">
        <f>COUNTIF('2 - Open'!$D:$D,'Dělené umístění'!$B6)</f>
        <v>1</v>
      </c>
      <c r="F6" s="88">
        <f>COUNTIF('3 - Racer Cruiser'!$D:$D,'Dělené umístění'!$B6)</f>
        <v>0</v>
      </c>
      <c r="G6" s="88">
        <f>COUNTIF('4 - Cruiser lehký'!$D:$D,'Dělené umístění'!$B6)</f>
        <v>0</v>
      </c>
      <c r="H6" s="88">
        <f>COUNTIF('5 - Cruiser střední'!$D:$D,'Dělené umístění'!$B6)</f>
        <v>1</v>
      </c>
      <c r="I6" s="88">
        <f>COUNTIF('6 - Cruiser těžký'!$D:$D,'Dělené umístění'!$B6)</f>
        <v>2</v>
      </c>
    </row>
    <row r="7" spans="2:9" x14ac:dyDescent="0.25">
      <c r="B7" s="88">
        <v>5</v>
      </c>
      <c r="C7" s="88">
        <f>COUNTIF('Celkové pořadí'!$F:$F,'Dělené umístění'!$B7)</f>
        <v>3</v>
      </c>
      <c r="D7" s="88">
        <f>COUNTIF('1 - Závodní Speciály'!D:D,'Dělené umístění'!B7)</f>
        <v>0</v>
      </c>
      <c r="E7" s="88">
        <f>COUNTIF('2 - Open'!$D:$D,'Dělené umístění'!$B7)</f>
        <v>1</v>
      </c>
      <c r="F7" s="88">
        <f>COUNTIF('3 - Racer Cruiser'!$D:$D,'Dělené umístění'!$B7)</f>
        <v>1</v>
      </c>
      <c r="G7" s="88">
        <f>COUNTIF('4 - Cruiser lehký'!$D:$D,'Dělené umístění'!$B7)</f>
        <v>3</v>
      </c>
      <c r="H7" s="88">
        <f>COUNTIF('5 - Cruiser střední'!$D:$D,'Dělené umístění'!$B7)</f>
        <v>4</v>
      </c>
      <c r="I7" s="88">
        <f>COUNTIF('6 - Cruiser těžký'!$D:$D,'Dělené umístění'!$B7)</f>
        <v>1</v>
      </c>
    </row>
    <row r="8" spans="2:9" x14ac:dyDescent="0.25">
      <c r="B8" s="88">
        <v>6</v>
      </c>
      <c r="C8" s="88">
        <f>COUNTIF('Celkové pořadí'!$F:$F,'Dělené umístění'!$B8)</f>
        <v>2</v>
      </c>
      <c r="D8" s="88">
        <f>COUNTIF('1 - Závodní Speciály'!D:D,'Dělené umístění'!B8)</f>
        <v>0</v>
      </c>
      <c r="E8" s="88">
        <f>COUNTIF('2 - Open'!$D:$D,'Dělené umístění'!$B8)</f>
        <v>1</v>
      </c>
      <c r="F8" s="88">
        <f>COUNTIF('3 - Racer Cruiser'!$D:$D,'Dělené umístění'!$B8)</f>
        <v>0</v>
      </c>
      <c r="G8" s="88">
        <f>COUNTIF('4 - Cruiser lehký'!$D:$D,'Dělené umístění'!$B8)</f>
        <v>3</v>
      </c>
      <c r="H8" s="88">
        <f>COUNTIF('5 - Cruiser střední'!$D:$D,'Dělené umístění'!$B8)</f>
        <v>0</v>
      </c>
      <c r="I8" s="88">
        <f>COUNTIF('6 - Cruiser těžký'!$D:$D,'Dělené umístění'!$B8)</f>
        <v>1</v>
      </c>
    </row>
    <row r="9" spans="2:9" x14ac:dyDescent="0.25">
      <c r="B9" s="88">
        <v>7</v>
      </c>
      <c r="C9" s="88">
        <f>COUNTIF('Celkové pořadí'!$F:$F,'Dělené umístění'!$B9)</f>
        <v>1</v>
      </c>
      <c r="D9" s="88">
        <f>COUNTIF('1 - Závodní Speciály'!D:D,'Dělené umístění'!B9)</f>
        <v>1</v>
      </c>
      <c r="E9" s="88">
        <f>COUNTIF('2 - Open'!$D:$D,'Dělené umístění'!$B9)</f>
        <v>1</v>
      </c>
      <c r="F9" s="88">
        <f>COUNTIF('3 - Racer Cruiser'!$D:$D,'Dělené umístění'!$B9)</f>
        <v>1</v>
      </c>
      <c r="G9" s="88">
        <f>COUNTIF('4 - Cruiser lehký'!$D:$D,'Dělené umístění'!$B9)</f>
        <v>1</v>
      </c>
      <c r="H9" s="88">
        <f>COUNTIF('5 - Cruiser střední'!$D:$D,'Dělené umístění'!$B9)</f>
        <v>1</v>
      </c>
      <c r="I9" s="88">
        <f>COUNTIF('6 - Cruiser těžký'!$D:$D,'Dělené umístění'!$B9)</f>
        <v>0</v>
      </c>
    </row>
    <row r="10" spans="2:9" x14ac:dyDescent="0.25">
      <c r="B10" s="88">
        <v>8</v>
      </c>
      <c r="C10" s="88">
        <f>COUNTIF('Celkové pořadí'!$F:$F,'Dělené umístění'!$B10)</f>
        <v>3</v>
      </c>
      <c r="D10" s="88">
        <f>COUNTIF('1 - Závodní Speciály'!D:D,'Dělené umístění'!B10)</f>
        <v>0</v>
      </c>
      <c r="E10" s="88">
        <f>COUNTIF('2 - Open'!$D:$D,'Dělené umístění'!$B10)</f>
        <v>0</v>
      </c>
      <c r="F10" s="88">
        <f>COUNTIF('3 - Racer Cruiser'!$D:$D,'Dělené umístění'!$B10)</f>
        <v>0</v>
      </c>
      <c r="G10" s="88">
        <f>COUNTIF('4 - Cruiser lehký'!$D:$D,'Dělené umístění'!$B10)</f>
        <v>2</v>
      </c>
      <c r="H10" s="88">
        <f>COUNTIF('5 - Cruiser střední'!$D:$D,'Dělené umístění'!$B10)</f>
        <v>0</v>
      </c>
      <c r="I10" s="88">
        <f>COUNTIF('6 - Cruiser těžký'!$D:$D,'Dělené umístění'!$B10)</f>
        <v>3</v>
      </c>
    </row>
    <row r="11" spans="2:9" x14ac:dyDescent="0.25">
      <c r="B11" s="88">
        <v>9</v>
      </c>
      <c r="C11" s="88">
        <f>COUNTIF('Celkové pořadí'!$F:$F,'Dělené umístění'!$B11)</f>
        <v>0</v>
      </c>
      <c r="D11" s="88">
        <f>COUNTIF('1 - Závodní Speciály'!D:D,'Dělené umístění'!B11)</f>
        <v>0</v>
      </c>
      <c r="E11" s="88">
        <f>COUNTIF('2 - Open'!$D:$D,'Dělené umístění'!$B11)</f>
        <v>1</v>
      </c>
      <c r="F11" s="88">
        <f>COUNTIF('3 - Racer Cruiser'!$D:$D,'Dělené umístění'!$B11)</f>
        <v>1</v>
      </c>
      <c r="G11" s="88">
        <f>COUNTIF('4 - Cruiser lehký'!$D:$D,'Dělené umístění'!$B11)</f>
        <v>1</v>
      </c>
      <c r="H11" s="88">
        <f>COUNTIF('5 - Cruiser střední'!$D:$D,'Dělené umístění'!$B11)</f>
        <v>0</v>
      </c>
      <c r="I11" s="88">
        <f>COUNTIF('6 - Cruiser těžký'!$D:$D,'Dělené umístění'!$B11)</f>
        <v>1</v>
      </c>
    </row>
    <row r="12" spans="2:9" x14ac:dyDescent="0.25">
      <c r="B12" s="88">
        <v>10</v>
      </c>
      <c r="C12" s="88">
        <f>COUNTIF('Celkové pořadí'!$F:$F,'Dělené umístění'!$B12)</f>
        <v>2</v>
      </c>
      <c r="D12" s="88">
        <f>COUNTIF('1 - Závodní Speciály'!D:D,'Dělené umístění'!B12)</f>
        <v>0</v>
      </c>
      <c r="E12" s="88">
        <f>COUNTIF('2 - Open'!$D:$D,'Dělené umístění'!$B12)</f>
        <v>0</v>
      </c>
      <c r="F12" s="88">
        <f>COUNTIF('3 - Racer Cruiser'!$D:$D,'Dělené umístění'!$B12)</f>
        <v>0</v>
      </c>
      <c r="G12" s="88">
        <f>COUNTIF('4 - Cruiser lehký'!$D:$D,'Dělené umístění'!$B12)</f>
        <v>2</v>
      </c>
      <c r="H12" s="88">
        <f>COUNTIF('5 - Cruiser střední'!$D:$D,'Dělené umístění'!$B12)</f>
        <v>1</v>
      </c>
      <c r="I12" s="88">
        <f>COUNTIF('6 - Cruiser těžký'!$D:$D,'Dělené umístění'!$B12)</f>
        <v>1</v>
      </c>
    </row>
    <row r="13" spans="2:9" x14ac:dyDescent="0.25">
      <c r="B13" s="88">
        <v>11</v>
      </c>
      <c r="C13" s="88">
        <f>COUNTIF('Celkové pořadí'!$F:$F,'Dělené umístění'!$B13)</f>
        <v>1</v>
      </c>
      <c r="D13" s="88">
        <f>COUNTIF('1 - Závodní Speciály'!D:D,'Dělené umístění'!B13)</f>
        <v>0</v>
      </c>
      <c r="E13" s="88">
        <f>COUNTIF('2 - Open'!$D:$D,'Dělené umístění'!$B13)</f>
        <v>0</v>
      </c>
      <c r="F13" s="88">
        <f>COUNTIF('3 - Racer Cruiser'!$D:$D,'Dělené umístění'!$B13)</f>
        <v>1</v>
      </c>
      <c r="G13" s="88">
        <f>COUNTIF('4 - Cruiser lehký'!$D:$D,'Dělené umístění'!$B13)</f>
        <v>0</v>
      </c>
      <c r="H13" s="88">
        <f>COUNTIF('5 - Cruiser střední'!$D:$D,'Dělené umístění'!$B13)</f>
        <v>0</v>
      </c>
      <c r="I13" s="88">
        <f>COUNTIF('6 - Cruiser těžký'!$D:$D,'Dělené umístění'!$B13)</f>
        <v>0</v>
      </c>
    </row>
    <row r="14" spans="2:9" x14ac:dyDescent="0.25">
      <c r="B14" s="88">
        <v>12</v>
      </c>
      <c r="C14" s="88">
        <f>COUNTIF('Celkové pořadí'!$F:$F,'Dělené umístění'!$B14)</f>
        <v>1</v>
      </c>
      <c r="D14" s="88">
        <f>COUNTIF('1 - Závodní Speciály'!D:D,'Dělené umístění'!B14)</f>
        <v>0</v>
      </c>
      <c r="E14" s="88">
        <f>COUNTIF('2 - Open'!$D:$D,'Dělené umístění'!$B14)</f>
        <v>0</v>
      </c>
      <c r="F14" s="88">
        <f>COUNTIF('3 - Racer Cruiser'!$D:$D,'Dělené umístění'!$B14)</f>
        <v>0</v>
      </c>
      <c r="G14" s="88">
        <f>COUNTIF('4 - Cruiser lehký'!$D:$D,'Dělené umístění'!$B14)</f>
        <v>0</v>
      </c>
      <c r="H14" s="88">
        <f>COUNTIF('5 - Cruiser střední'!$D:$D,'Dělené umístění'!$B14)</f>
        <v>1</v>
      </c>
      <c r="I14" s="88">
        <f>COUNTIF('6 - Cruiser těžký'!$D:$D,'Dělené umístění'!$B14)</f>
        <v>1</v>
      </c>
    </row>
    <row r="15" spans="2:9" x14ac:dyDescent="0.25">
      <c r="B15" s="88">
        <v>13</v>
      </c>
      <c r="C15" s="88">
        <f>COUNTIF('Celkové pořadí'!$F:$F,'Dělené umístění'!$B15)</f>
        <v>3</v>
      </c>
      <c r="D15" s="88">
        <f>COUNTIF('1 - Závodní Speciály'!D:D,'Dělené umístění'!B15)</f>
        <v>0</v>
      </c>
      <c r="E15" s="88">
        <f>COUNTIF('2 - Open'!$D:$D,'Dělené umístění'!$B15)</f>
        <v>1</v>
      </c>
      <c r="F15" s="88">
        <f>COUNTIF('3 - Racer Cruiser'!$D:$D,'Dělené umístění'!$B15)</f>
        <v>0</v>
      </c>
      <c r="G15" s="88">
        <f>COUNTIF('4 - Cruiser lehký'!$D:$D,'Dělené umístění'!$B15)</f>
        <v>0</v>
      </c>
      <c r="H15" s="88">
        <f>COUNTIF('5 - Cruiser střední'!$D:$D,'Dělené umístění'!$B15)</f>
        <v>1</v>
      </c>
      <c r="I15" s="88">
        <f>COUNTIF('6 - Cruiser těžký'!$D:$D,'Dělené umístění'!$B15)</f>
        <v>2</v>
      </c>
    </row>
    <row r="16" spans="2:9" x14ac:dyDescent="0.25">
      <c r="B16" s="88">
        <v>14</v>
      </c>
      <c r="C16" s="88">
        <f>COUNTIF('Celkové pořadí'!$F:$F,'Dělené umístění'!$B16)</f>
        <v>3</v>
      </c>
      <c r="D16" s="88">
        <f>COUNTIF('1 - Závodní Speciály'!D:D,'Dělené umístění'!B16)</f>
        <v>0</v>
      </c>
      <c r="E16" s="88">
        <f>COUNTIF('2 - Open'!$D:$D,'Dělené umístění'!$B16)</f>
        <v>0</v>
      </c>
      <c r="F16" s="88">
        <f>COUNTIF('3 - Racer Cruiser'!$D:$D,'Dělené umístění'!$B16)</f>
        <v>0</v>
      </c>
      <c r="G16" s="88">
        <f>COUNTIF('4 - Cruiser lehký'!$D:$D,'Dělené umístění'!$B16)</f>
        <v>0</v>
      </c>
      <c r="H16" s="88">
        <f>COUNTIF('5 - Cruiser střední'!$D:$D,'Dělené umístění'!$B16)</f>
        <v>2</v>
      </c>
      <c r="I16" s="88">
        <f>COUNTIF('6 - Cruiser těžký'!$D:$D,'Dělené umístění'!$B16)</f>
        <v>0</v>
      </c>
    </row>
    <row r="17" spans="2:9" x14ac:dyDescent="0.25">
      <c r="B17" s="88">
        <v>15</v>
      </c>
      <c r="C17" s="88">
        <f>COUNTIF('Celkové pořadí'!$F:$F,'Dělené umístění'!$B17)</f>
        <v>0</v>
      </c>
      <c r="D17" s="88">
        <f>COUNTIF('1 - Závodní Speciály'!D:D,'Dělené umístění'!B17)</f>
        <v>0</v>
      </c>
      <c r="E17" s="88">
        <f>COUNTIF('2 - Open'!$D:$D,'Dělené umístění'!$B17)</f>
        <v>0</v>
      </c>
      <c r="F17" s="88">
        <f>COUNTIF('3 - Racer Cruiser'!$D:$D,'Dělené umístění'!$B17)</f>
        <v>0</v>
      </c>
      <c r="G17" s="88">
        <f>COUNTIF('4 - Cruiser lehký'!$D:$D,'Dělené umístění'!$B17)</f>
        <v>3</v>
      </c>
      <c r="H17" s="88">
        <f>COUNTIF('5 - Cruiser střední'!$D:$D,'Dělené umístění'!$B17)</f>
        <v>1</v>
      </c>
      <c r="I17" s="88">
        <f>COUNTIF('6 - Cruiser těžký'!$D:$D,'Dělené umístění'!$B17)</f>
        <v>0</v>
      </c>
    </row>
    <row r="18" spans="2:9" x14ac:dyDescent="0.25">
      <c r="B18" s="88">
        <v>16</v>
      </c>
      <c r="C18" s="88">
        <f>COUNTIF('Celkové pořadí'!$F:$F,'Dělené umístění'!$B18)</f>
        <v>1</v>
      </c>
      <c r="D18" s="88">
        <f>COUNTIF('1 - Závodní Speciály'!D:D,'Dělené umístění'!B18)</f>
        <v>0</v>
      </c>
      <c r="E18" s="88">
        <f>COUNTIF('2 - Open'!$D:$D,'Dělené umístění'!$B18)</f>
        <v>0</v>
      </c>
      <c r="F18" s="88">
        <f>COUNTIF('3 - Racer Cruiser'!$D:$D,'Dělené umístění'!$B18)</f>
        <v>0</v>
      </c>
      <c r="G18" s="88">
        <f>COUNTIF('4 - Cruiser lehký'!$D:$D,'Dělené umístění'!$B18)</f>
        <v>1</v>
      </c>
      <c r="H18" s="88">
        <f>COUNTIF('5 - Cruiser střední'!$D:$D,'Dělené umístění'!$B18)</f>
        <v>0</v>
      </c>
      <c r="I18" s="88">
        <f>COUNTIF('6 - Cruiser těžký'!$D:$D,'Dělené umístění'!$B18)</f>
        <v>2</v>
      </c>
    </row>
    <row r="19" spans="2:9" x14ac:dyDescent="0.25">
      <c r="B19" s="88">
        <v>17</v>
      </c>
      <c r="C19" s="88">
        <f>COUNTIF('Celkové pořadí'!$F:$F,'Dělené umístění'!$B19)</f>
        <v>3</v>
      </c>
      <c r="D19" s="88">
        <f>COUNTIF('1 - Závodní Speciály'!D:D,'Dělené umístění'!B19)</f>
        <v>1</v>
      </c>
      <c r="E19" s="88">
        <f>COUNTIF('2 - Open'!$D:$D,'Dělené umístění'!$B19)</f>
        <v>0</v>
      </c>
      <c r="F19" s="88">
        <f>COUNTIF('3 - Racer Cruiser'!$D:$D,'Dělené umístění'!$B19)</f>
        <v>0</v>
      </c>
      <c r="G19" s="88">
        <f>COUNTIF('4 - Cruiser lehký'!$D:$D,'Dělené umístění'!$B19)</f>
        <v>1</v>
      </c>
      <c r="H19" s="88">
        <f>COUNTIF('5 - Cruiser střední'!$D:$D,'Dělené umístění'!$B19)</f>
        <v>0</v>
      </c>
      <c r="I19" s="88">
        <f>COUNTIF('6 - Cruiser těžký'!$D:$D,'Dělené umístění'!$B19)</f>
        <v>1</v>
      </c>
    </row>
    <row r="20" spans="2:9" x14ac:dyDescent="0.25">
      <c r="B20" s="88">
        <v>18</v>
      </c>
      <c r="C20" s="88">
        <f>COUNTIF('Celkové pořadí'!$F:$F,'Dělené umístění'!$B20)</f>
        <v>2</v>
      </c>
      <c r="D20" s="88">
        <f>COUNTIF('1 - Závodní Speciály'!D:D,'Dělené umístění'!B20)</f>
        <v>0</v>
      </c>
      <c r="E20" s="88">
        <f>COUNTIF('2 - Open'!$D:$D,'Dělené umístění'!$B20)</f>
        <v>0</v>
      </c>
      <c r="F20" s="88">
        <f>COUNTIF('3 - Racer Cruiser'!$D:$D,'Dělené umístění'!$B20)</f>
        <v>1</v>
      </c>
      <c r="G20" s="88">
        <f>COUNTIF('4 - Cruiser lehký'!$D:$D,'Dělené umístění'!$B20)</f>
        <v>0</v>
      </c>
      <c r="H20" s="88">
        <f>COUNTIF('5 - Cruiser střední'!$D:$D,'Dělené umístění'!$B20)</f>
        <v>0</v>
      </c>
      <c r="I20" s="88">
        <f>COUNTIF('6 - Cruiser těžký'!$D:$D,'Dělené umístění'!$B20)</f>
        <v>1</v>
      </c>
    </row>
    <row r="21" spans="2:9" x14ac:dyDescent="0.25">
      <c r="B21" s="88">
        <v>19</v>
      </c>
      <c r="C21" s="88">
        <f>COUNTIF('Celkové pořadí'!$F:$F,'Dělené umístění'!$B21)</f>
        <v>3</v>
      </c>
      <c r="D21" s="88">
        <f>COUNTIF('1 - Závodní Speciály'!D:D,'Dělené umístění'!B21)</f>
        <v>0</v>
      </c>
      <c r="E21" s="88">
        <f>COUNTIF('2 - Open'!$D:$D,'Dělené umístění'!$B21)</f>
        <v>0</v>
      </c>
      <c r="F21" s="88">
        <f>COUNTIF('3 - Racer Cruiser'!$D:$D,'Dělené umístění'!$B21)</f>
        <v>0</v>
      </c>
      <c r="G21" s="88">
        <f>COUNTIF('4 - Cruiser lehký'!$D:$D,'Dělené umístění'!$B21)</f>
        <v>0</v>
      </c>
      <c r="H21" s="88">
        <f>COUNTIF('5 - Cruiser střední'!$D:$D,'Dělené umístění'!$B21)</f>
        <v>0</v>
      </c>
      <c r="I21" s="88">
        <f>COUNTIF('6 - Cruiser těžký'!$D:$D,'Dělené umístění'!$B21)</f>
        <v>0</v>
      </c>
    </row>
    <row r="22" spans="2:9" x14ac:dyDescent="0.25">
      <c r="B22" s="88">
        <v>20</v>
      </c>
      <c r="C22" s="88">
        <f>COUNTIF('Celkové pořadí'!$F:$F,'Dělené umístění'!$B22)</f>
        <v>3</v>
      </c>
      <c r="D22" s="88">
        <f>COUNTIF('1 - Závodní Speciály'!D:D,'Dělené umístění'!B22)</f>
        <v>0</v>
      </c>
      <c r="E22" s="88">
        <f>COUNTIF('2 - Open'!$D:$D,'Dělené umístění'!$B22)</f>
        <v>0</v>
      </c>
      <c r="F22" s="88">
        <f>COUNTIF('3 - Racer Cruiser'!$D:$D,'Dělené umístění'!$B22)</f>
        <v>1</v>
      </c>
      <c r="G22" s="88">
        <f>COUNTIF('4 - Cruiser lehký'!$D:$D,'Dělené umístění'!$B22)</f>
        <v>2</v>
      </c>
      <c r="H22" s="88">
        <f>COUNTIF('5 - Cruiser střední'!$D:$D,'Dělené umístění'!$B22)</f>
        <v>0</v>
      </c>
      <c r="I22" s="88">
        <f>COUNTIF('6 - Cruiser těžký'!$D:$D,'Dělené umístění'!$B22)</f>
        <v>0</v>
      </c>
    </row>
    <row r="23" spans="2:9" x14ac:dyDescent="0.25">
      <c r="B23" s="88">
        <v>21</v>
      </c>
      <c r="C23" s="88">
        <f>COUNTIF('Celkové pořadí'!$F:$F,'Dělené umístění'!$B23)</f>
        <v>0</v>
      </c>
      <c r="D23" s="88">
        <f>COUNTIF('1 - Závodní Speciály'!D:D,'Dělené umístění'!B23)</f>
        <v>0</v>
      </c>
      <c r="E23" s="88">
        <f>COUNTIF('2 - Open'!$D:$D,'Dělené umístění'!$B23)</f>
        <v>0</v>
      </c>
      <c r="F23" s="88">
        <f>COUNTIF('3 - Racer Cruiser'!$D:$D,'Dělené umístění'!$B23)</f>
        <v>0</v>
      </c>
      <c r="G23" s="88">
        <f>COUNTIF('4 - Cruiser lehký'!$D:$D,'Dělené umístění'!$B23)</f>
        <v>1</v>
      </c>
      <c r="H23" s="88">
        <f>COUNTIF('5 - Cruiser střední'!$D:$D,'Dělené umístění'!$B23)</f>
        <v>1</v>
      </c>
      <c r="I23" s="88">
        <f>COUNTIF('6 - Cruiser těžký'!$D:$D,'Dělené umístění'!$B23)</f>
        <v>0</v>
      </c>
    </row>
    <row r="24" spans="2:9" x14ac:dyDescent="0.25">
      <c r="B24" s="88">
        <v>22</v>
      </c>
      <c r="C24" s="88">
        <f>COUNTIF('Celkové pořadí'!$F:$F,'Dělené umístění'!$B24)</f>
        <v>1</v>
      </c>
      <c r="D24" s="88">
        <f>COUNTIF('1 - Závodní Speciály'!D:D,'Dělené umístění'!B24)</f>
        <v>2</v>
      </c>
      <c r="E24" s="88">
        <f>COUNTIF('2 - Open'!$D:$D,'Dělené umístění'!$B24)</f>
        <v>1</v>
      </c>
      <c r="F24" s="88">
        <f>COUNTIF('3 - Racer Cruiser'!$D:$D,'Dělené umístění'!$B24)</f>
        <v>0</v>
      </c>
      <c r="G24" s="88">
        <f>COUNTIF('4 - Cruiser lehký'!$D:$D,'Dělené umístění'!$B24)</f>
        <v>1</v>
      </c>
      <c r="H24" s="88">
        <f>COUNTIF('5 - Cruiser střední'!$D:$D,'Dělené umístění'!$B24)</f>
        <v>1</v>
      </c>
      <c r="I24" s="88">
        <f>COUNTIF('6 - Cruiser těžký'!$D:$D,'Dělené umístění'!$B24)</f>
        <v>1</v>
      </c>
    </row>
    <row r="25" spans="2:9" x14ac:dyDescent="0.25">
      <c r="B25" s="88">
        <v>23</v>
      </c>
      <c r="C25" s="88">
        <f>COUNTIF('Celkové pořadí'!$F:$F,'Dělené umístění'!$B25)</f>
        <v>1</v>
      </c>
      <c r="D25" s="88">
        <f>COUNTIF('1 - Závodní Speciály'!D:D,'Dělené umístění'!B25)</f>
        <v>0</v>
      </c>
      <c r="E25" s="88">
        <f>COUNTIF('2 - Open'!$D:$D,'Dělené umístění'!$B25)</f>
        <v>0</v>
      </c>
      <c r="F25" s="88">
        <f>COUNTIF('3 - Racer Cruiser'!$D:$D,'Dělené umístění'!$B25)</f>
        <v>0</v>
      </c>
      <c r="G25" s="88">
        <f>COUNTIF('4 - Cruiser lehký'!$D:$D,'Dělené umístění'!$B25)</f>
        <v>0</v>
      </c>
      <c r="H25" s="88">
        <f>COUNTIF('5 - Cruiser střední'!$D:$D,'Dělené umístění'!$B25)</f>
        <v>0</v>
      </c>
      <c r="I25" s="88">
        <f>COUNTIF('6 - Cruiser těžký'!$D:$D,'Dělené umístění'!$B25)</f>
        <v>0</v>
      </c>
    </row>
    <row r="26" spans="2:9" x14ac:dyDescent="0.25">
      <c r="B26" s="88">
        <v>24</v>
      </c>
      <c r="C26" s="88">
        <f>COUNTIF('Celkové pořadí'!$F:$F,'Dělené umístění'!$B26)</f>
        <v>1</v>
      </c>
      <c r="D26" s="88">
        <f>COUNTIF('1 - Závodní Speciály'!D:D,'Dělené umístění'!B26)</f>
        <v>0</v>
      </c>
      <c r="E26" s="88">
        <f>COUNTIF('2 - Open'!$D:$D,'Dělené umístění'!$B26)</f>
        <v>0</v>
      </c>
      <c r="F26" s="88">
        <f>COUNTIF('3 - Racer Cruiser'!$D:$D,'Dělené umístění'!$B26)</f>
        <v>0</v>
      </c>
      <c r="G26" s="88">
        <f>COUNTIF('4 - Cruiser lehký'!$D:$D,'Dělené umístění'!$B26)</f>
        <v>0</v>
      </c>
      <c r="H26" s="88">
        <f>COUNTIF('5 - Cruiser střední'!$D:$D,'Dělené umístění'!$B26)</f>
        <v>1</v>
      </c>
      <c r="I26" s="88">
        <f>COUNTIF('6 - Cruiser těžký'!$D:$D,'Dělené umístění'!$B26)</f>
        <v>0</v>
      </c>
    </row>
    <row r="27" spans="2:9" x14ac:dyDescent="0.25">
      <c r="B27" s="88">
        <v>25</v>
      </c>
      <c r="C27" s="88">
        <f>COUNTIF('Celkové pořadí'!$F:$F,'Dělené umístění'!$B27)</f>
        <v>0</v>
      </c>
      <c r="D27" s="88">
        <f>COUNTIF('1 - Závodní Speciály'!D:D,'Dělené umístění'!B27)</f>
        <v>0</v>
      </c>
      <c r="E27" s="88">
        <f>COUNTIF('2 - Open'!$D:$D,'Dělené umístění'!$B27)</f>
        <v>0</v>
      </c>
      <c r="F27" s="88">
        <f>COUNTIF('3 - Racer Cruiser'!$D:$D,'Dělené umístění'!$B27)</f>
        <v>1</v>
      </c>
      <c r="G27" s="88">
        <f>COUNTIF('4 - Cruiser lehký'!$D:$D,'Dělené umístění'!$B27)</f>
        <v>1</v>
      </c>
      <c r="H27" s="88">
        <f>COUNTIF('5 - Cruiser střední'!$D:$D,'Dělené umístění'!$B27)</f>
        <v>0</v>
      </c>
      <c r="I27" s="88">
        <f>COUNTIF('6 - Cruiser těžký'!$D:$D,'Dělené umístění'!$B27)</f>
        <v>0</v>
      </c>
    </row>
    <row r="28" spans="2:9" x14ac:dyDescent="0.25">
      <c r="B28" s="88">
        <v>26</v>
      </c>
      <c r="C28" s="88">
        <f>COUNTIF('Celkové pořadí'!$F:$F,'Dělené umístění'!$B28)</f>
        <v>0</v>
      </c>
      <c r="D28" s="88">
        <f>COUNTIF('1 - Závodní Speciály'!D:D,'Dělené umístění'!B28)</f>
        <v>0</v>
      </c>
      <c r="E28" s="88">
        <f>COUNTIF('2 - Open'!$D:$D,'Dělené umístění'!$B28)</f>
        <v>1</v>
      </c>
      <c r="F28" s="88">
        <f>COUNTIF('3 - Racer Cruiser'!$D:$D,'Dělené umístění'!$B28)</f>
        <v>0</v>
      </c>
      <c r="G28" s="88">
        <f>COUNTIF('4 - Cruiser lehký'!$D:$D,'Dělené umístění'!$B28)</f>
        <v>1</v>
      </c>
      <c r="H28" s="88">
        <f>COUNTIF('5 - Cruiser střední'!$D:$D,'Dělené umístění'!$B28)</f>
        <v>0</v>
      </c>
      <c r="I28" s="88">
        <f>COUNTIF('6 - Cruiser těžký'!$D:$D,'Dělené umístění'!$B28)</f>
        <v>0</v>
      </c>
    </row>
    <row r="29" spans="2:9" x14ac:dyDescent="0.25">
      <c r="B29" s="88">
        <v>27</v>
      </c>
      <c r="C29" s="88">
        <f>COUNTIF('Celkové pořadí'!$F:$F,'Dělené umístění'!$B29)</f>
        <v>2</v>
      </c>
      <c r="D29" s="88">
        <f>COUNTIF('1 - Závodní Speciály'!D:D,'Dělené umístění'!B29)</f>
        <v>0</v>
      </c>
      <c r="E29" s="88">
        <f>COUNTIF('2 - Open'!$D:$D,'Dělené umístění'!$B29)</f>
        <v>0</v>
      </c>
      <c r="F29" s="88">
        <f>COUNTIF('3 - Racer Cruiser'!$D:$D,'Dělené umístění'!$B29)</f>
        <v>0</v>
      </c>
      <c r="G29" s="88">
        <f>COUNTIF('4 - Cruiser lehký'!$D:$D,'Dělené umístění'!$B29)</f>
        <v>0</v>
      </c>
      <c r="H29" s="88">
        <f>COUNTIF('5 - Cruiser střední'!$D:$D,'Dělené umístění'!$B29)</f>
        <v>0</v>
      </c>
      <c r="I29" s="88">
        <f>COUNTIF('6 - Cruiser těžký'!$D:$D,'Dělené umístění'!$B29)</f>
        <v>0</v>
      </c>
    </row>
    <row r="30" spans="2:9" x14ac:dyDescent="0.25">
      <c r="B30" s="88">
        <v>28</v>
      </c>
      <c r="C30" s="88">
        <f>COUNTIF('Celkové pořadí'!$F:$F,'Dělené umístění'!$B30)</f>
        <v>1</v>
      </c>
      <c r="D30" s="88">
        <f>COUNTIF('1 - Závodní Speciály'!D:D,'Dělené umístění'!B30)</f>
        <v>1</v>
      </c>
      <c r="E30" s="88">
        <f>COUNTIF('2 - Open'!$D:$D,'Dělené umístění'!$B30)</f>
        <v>1</v>
      </c>
      <c r="F30" s="88">
        <f>COUNTIF('3 - Racer Cruiser'!$D:$D,'Dělené umístění'!$B30)</f>
        <v>0</v>
      </c>
      <c r="G30" s="88">
        <f>COUNTIF('4 - Cruiser lehký'!$D:$D,'Dělené umístění'!$B30)</f>
        <v>0</v>
      </c>
      <c r="H30" s="88">
        <f>COUNTIF('5 - Cruiser střední'!$D:$D,'Dělené umístění'!$B30)</f>
        <v>0</v>
      </c>
      <c r="I30" s="88">
        <f>COUNTIF('6 - Cruiser těžký'!$D:$D,'Dělené umístění'!$B30)</f>
        <v>0</v>
      </c>
    </row>
    <row r="31" spans="2:9" x14ac:dyDescent="0.25">
      <c r="B31" s="88">
        <v>29</v>
      </c>
      <c r="C31" s="88">
        <f>COUNTIF('Celkové pořadí'!$F:$F,'Dělené umístění'!$B31)</f>
        <v>0</v>
      </c>
      <c r="D31" s="88">
        <f>COUNTIF('1 - Závodní Speciály'!D:D,'Dělené umístění'!B31)</f>
        <v>0</v>
      </c>
      <c r="E31" s="88">
        <f>COUNTIF('2 - Open'!$D:$D,'Dělené umístění'!$B31)</f>
        <v>0</v>
      </c>
      <c r="F31" s="88">
        <f>COUNTIF('3 - Racer Cruiser'!$D:$D,'Dělené umístění'!$B31)</f>
        <v>0</v>
      </c>
      <c r="G31" s="88">
        <f>COUNTIF('4 - Cruiser lehký'!$D:$D,'Dělené umístění'!$B31)</f>
        <v>0</v>
      </c>
      <c r="H31" s="88">
        <f>COUNTIF('5 - Cruiser střední'!$D:$D,'Dělené umístění'!$B31)</f>
        <v>0</v>
      </c>
      <c r="I31" s="88">
        <f>COUNTIF('6 - Cruiser těžký'!$D:$D,'Dělené umístění'!$B31)</f>
        <v>0</v>
      </c>
    </row>
    <row r="32" spans="2:9" x14ac:dyDescent="0.25">
      <c r="B32" s="88">
        <v>30</v>
      </c>
      <c r="C32" s="88">
        <f>COUNTIF('Celkové pořadí'!$F:$F,'Dělené umístění'!$B32)</f>
        <v>2</v>
      </c>
      <c r="D32" s="88">
        <f>COUNTIF('1 - Závodní Speciály'!D:D,'Dělené umístění'!B32)</f>
        <v>0</v>
      </c>
      <c r="E32" s="88">
        <f>COUNTIF('2 - Open'!$D:$D,'Dělené umístění'!$B32)</f>
        <v>0</v>
      </c>
      <c r="F32" s="88">
        <f>COUNTIF('3 - Racer Cruiser'!$D:$D,'Dělené umístění'!$B32)</f>
        <v>2</v>
      </c>
      <c r="G32" s="88">
        <f>COUNTIF('4 - Cruiser lehký'!$D:$D,'Dělené umístění'!$B32)</f>
        <v>1</v>
      </c>
      <c r="H32" s="88">
        <f>COUNTIF('5 - Cruiser střední'!$D:$D,'Dělené umístění'!$B32)</f>
        <v>0</v>
      </c>
      <c r="I32" s="88">
        <f>COUNTIF('6 - Cruiser těžký'!$D:$D,'Dělené umístění'!$B32)</f>
        <v>0</v>
      </c>
    </row>
    <row r="33" spans="2:9" x14ac:dyDescent="0.25">
      <c r="B33" s="88">
        <v>31</v>
      </c>
      <c r="C33" s="88">
        <f>COUNTIF('Celkové pořadí'!$F:$F,'Dělené umístění'!$B33)</f>
        <v>2</v>
      </c>
      <c r="D33" s="88">
        <f>COUNTIF('1 - Závodní Speciály'!D:D,'Dělené umístění'!B33)</f>
        <v>0</v>
      </c>
      <c r="E33" s="88">
        <f>COUNTIF('2 - Open'!$D:$D,'Dělené umístění'!$B33)</f>
        <v>0</v>
      </c>
      <c r="F33" s="88">
        <f>COUNTIF('3 - Racer Cruiser'!$D:$D,'Dělené umístění'!$B33)</f>
        <v>0</v>
      </c>
      <c r="G33" s="88">
        <f>COUNTIF('4 - Cruiser lehký'!$D:$D,'Dělené umístění'!$B33)</f>
        <v>0</v>
      </c>
      <c r="H33" s="88">
        <f>COUNTIF('5 - Cruiser střední'!$D:$D,'Dělené umístění'!$B33)</f>
        <v>0</v>
      </c>
      <c r="I33" s="88">
        <f>COUNTIF('6 - Cruiser těžký'!$D:$D,'Dělené umístění'!$B33)</f>
        <v>0</v>
      </c>
    </row>
    <row r="34" spans="2:9" x14ac:dyDescent="0.25">
      <c r="B34" s="88">
        <v>32</v>
      </c>
      <c r="C34" s="88">
        <f>COUNTIF('Celkové pořadí'!$F:$F,'Dělené umístění'!$B34)</f>
        <v>2</v>
      </c>
      <c r="D34" s="88">
        <f>COUNTIF('1 - Závodní Speciály'!D:D,'Dělené umístění'!B34)</f>
        <v>0</v>
      </c>
      <c r="E34" s="88">
        <f>COUNTIF('2 - Open'!$D:$D,'Dělené umístění'!$B34)</f>
        <v>0</v>
      </c>
      <c r="F34" s="88">
        <f>COUNTIF('3 - Racer Cruiser'!$D:$D,'Dělené umístění'!$B34)</f>
        <v>0</v>
      </c>
      <c r="G34" s="88">
        <f>COUNTIF('4 - Cruiser lehký'!$D:$D,'Dělené umístění'!$B34)</f>
        <v>0</v>
      </c>
      <c r="H34" s="88">
        <f>COUNTIF('5 - Cruiser střední'!$D:$D,'Dělené umístění'!$B34)</f>
        <v>0</v>
      </c>
      <c r="I34" s="88">
        <f>COUNTIF('6 - Cruiser těžký'!$D:$D,'Dělené umístění'!$B34)</f>
        <v>0</v>
      </c>
    </row>
    <row r="35" spans="2:9" x14ac:dyDescent="0.25">
      <c r="B35" s="88">
        <v>33</v>
      </c>
      <c r="C35" s="88">
        <f>COUNTIF('Celkové pořadí'!$F:$F,'Dělené umístění'!$B35)</f>
        <v>1</v>
      </c>
      <c r="D35" s="88">
        <f>COUNTIF('1 - Závodní Speciály'!D:D,'Dělené umístění'!B35)</f>
        <v>0</v>
      </c>
      <c r="E35" s="88">
        <f>COUNTIF('2 - Open'!$D:$D,'Dělené umístění'!$B35)</f>
        <v>0</v>
      </c>
      <c r="F35" s="88">
        <f>COUNTIF('3 - Racer Cruiser'!$D:$D,'Dělené umístění'!$B35)</f>
        <v>1</v>
      </c>
      <c r="G35" s="88">
        <f>COUNTIF('4 - Cruiser lehký'!$D:$D,'Dělené umístění'!$B35)</f>
        <v>0</v>
      </c>
      <c r="H35" s="88">
        <f>COUNTIF('5 - Cruiser střední'!$D:$D,'Dělené umístění'!$B35)</f>
        <v>0</v>
      </c>
      <c r="I35" s="88">
        <f>COUNTIF('6 - Cruiser těžký'!$D:$D,'Dělené umístění'!$B35)</f>
        <v>0</v>
      </c>
    </row>
    <row r="36" spans="2:9" x14ac:dyDescent="0.25">
      <c r="B36" s="88">
        <v>34</v>
      </c>
      <c r="C36" s="88">
        <f>COUNTIF('Celkové pořadí'!$F:$F,'Dělené umístění'!$B36)</f>
        <v>1</v>
      </c>
      <c r="D36" s="88">
        <f>COUNTIF('1 - Závodní Speciály'!D:D,'Dělené umístění'!B36)</f>
        <v>0</v>
      </c>
      <c r="E36" s="88">
        <f>COUNTIF('2 - Open'!$D:$D,'Dělené umístění'!$B36)</f>
        <v>0</v>
      </c>
      <c r="F36" s="88">
        <f>COUNTIF('3 - Racer Cruiser'!$D:$D,'Dělené umístění'!$B36)</f>
        <v>0</v>
      </c>
      <c r="G36" s="88">
        <f>COUNTIF('4 - Cruiser lehký'!$D:$D,'Dělené umístění'!$B36)</f>
        <v>0</v>
      </c>
      <c r="H36" s="88">
        <f>COUNTIF('5 - Cruiser střední'!$D:$D,'Dělené umístění'!$B36)</f>
        <v>0</v>
      </c>
      <c r="I36" s="88">
        <f>COUNTIF('6 - Cruiser těžký'!$D:$D,'Dělené umístění'!$B36)</f>
        <v>0</v>
      </c>
    </row>
    <row r="37" spans="2:9" x14ac:dyDescent="0.25">
      <c r="B37" s="88">
        <v>35</v>
      </c>
      <c r="C37" s="88">
        <f>COUNTIF('Celkové pořadí'!$F:$F,'Dělené umístění'!$B37)</f>
        <v>0</v>
      </c>
      <c r="D37" s="88">
        <f>COUNTIF('1 - Závodní Speciály'!D:D,'Dělené umístění'!B37)</f>
        <v>0</v>
      </c>
      <c r="E37" s="88">
        <f>COUNTIF('2 - Open'!$D:$D,'Dělené umístění'!$B37)</f>
        <v>0</v>
      </c>
      <c r="F37" s="88">
        <f>COUNTIF('3 - Racer Cruiser'!$D:$D,'Dělené umístění'!$B37)</f>
        <v>0</v>
      </c>
      <c r="G37" s="88">
        <f>COUNTIF('4 - Cruiser lehký'!$D:$D,'Dělené umístění'!$B37)</f>
        <v>1</v>
      </c>
      <c r="H37" s="88">
        <f>COUNTIF('5 - Cruiser střední'!$D:$D,'Dělené umístění'!$B37)</f>
        <v>0</v>
      </c>
      <c r="I37" s="88">
        <f>COUNTIF('6 - Cruiser těžký'!$D:$D,'Dělené umístění'!$B37)</f>
        <v>0</v>
      </c>
    </row>
    <row r="38" spans="2:9" x14ac:dyDescent="0.25">
      <c r="B38" s="88">
        <v>36</v>
      </c>
      <c r="C38" s="88">
        <f>COUNTIF('Celkové pořadí'!$F:$F,'Dělené umístění'!$B38)</f>
        <v>3</v>
      </c>
      <c r="D38" s="88">
        <f>COUNTIF('1 - Závodní Speciály'!D:D,'Dělené umístění'!B38)</f>
        <v>0</v>
      </c>
      <c r="E38" s="88">
        <f>COUNTIF('2 - Open'!$D:$D,'Dělené umístění'!$B38)</f>
        <v>0</v>
      </c>
      <c r="F38" s="88">
        <f>COUNTIF('3 - Racer Cruiser'!$D:$D,'Dělené umístění'!$B38)</f>
        <v>0</v>
      </c>
      <c r="G38" s="88">
        <f>COUNTIF('4 - Cruiser lehký'!$D:$D,'Dělené umístění'!$B38)</f>
        <v>0</v>
      </c>
      <c r="H38" s="88">
        <f>COUNTIF('5 - Cruiser střední'!$D:$D,'Dělené umístění'!$B38)</f>
        <v>0</v>
      </c>
      <c r="I38" s="88">
        <f>COUNTIF('6 - Cruiser těžký'!$D:$D,'Dělené umístění'!$B38)</f>
        <v>0</v>
      </c>
    </row>
    <row r="39" spans="2:9" x14ac:dyDescent="0.25">
      <c r="B39" s="88">
        <v>37</v>
      </c>
      <c r="C39" s="88">
        <f>COUNTIF('Celkové pořadí'!$F:$F,'Dělené umístění'!$B39)</f>
        <v>0</v>
      </c>
      <c r="D39" s="88">
        <f>COUNTIF('1 - Závodní Speciály'!D:D,'Dělené umístění'!B39)</f>
        <v>0</v>
      </c>
      <c r="E39" s="88">
        <f>COUNTIF('2 - Open'!$D:$D,'Dělené umístění'!$B39)</f>
        <v>0</v>
      </c>
      <c r="F39" s="88">
        <f>COUNTIF('3 - Racer Cruiser'!$D:$D,'Dělené umístění'!$B39)</f>
        <v>0</v>
      </c>
      <c r="G39" s="88">
        <f>COUNTIF('4 - Cruiser lehký'!$D:$D,'Dělené umístění'!$B39)</f>
        <v>0</v>
      </c>
      <c r="H39" s="88">
        <f>COUNTIF('5 - Cruiser střední'!$D:$D,'Dělené umístění'!$B39)</f>
        <v>0</v>
      </c>
      <c r="I39" s="88">
        <f>COUNTIF('6 - Cruiser těžký'!$D:$D,'Dělené umístění'!$B39)</f>
        <v>0</v>
      </c>
    </row>
    <row r="40" spans="2:9" x14ac:dyDescent="0.25">
      <c r="B40" s="88">
        <v>38</v>
      </c>
      <c r="C40" s="88">
        <f>COUNTIF('Celkové pořadí'!$F:$F,'Dělené umístění'!$B40)</f>
        <v>1</v>
      </c>
      <c r="D40" s="88">
        <f>COUNTIF('1 - Závodní Speciály'!D:D,'Dělené umístění'!B40)</f>
        <v>0</v>
      </c>
      <c r="E40" s="88">
        <f>COUNTIF('2 - Open'!$D:$D,'Dělené umístění'!$B40)</f>
        <v>0</v>
      </c>
      <c r="F40" s="88">
        <f>COUNTIF('3 - Racer Cruiser'!$D:$D,'Dělené umístění'!$B40)</f>
        <v>1</v>
      </c>
      <c r="G40" s="88">
        <f>COUNTIF('4 - Cruiser lehký'!$D:$D,'Dělené umístění'!$B40)</f>
        <v>0</v>
      </c>
      <c r="H40" s="88">
        <f>COUNTIF('5 - Cruiser střední'!$D:$D,'Dělené umístění'!$B40)</f>
        <v>0</v>
      </c>
      <c r="I40" s="88">
        <f>COUNTIF('6 - Cruiser těžký'!$D:$D,'Dělené umístění'!$B40)</f>
        <v>0</v>
      </c>
    </row>
    <row r="41" spans="2:9" x14ac:dyDescent="0.25">
      <c r="B41" s="88">
        <v>39</v>
      </c>
      <c r="C41" s="88">
        <f>COUNTIF('Celkové pořadí'!$F:$F,'Dělené umístění'!$B41)</f>
        <v>2</v>
      </c>
      <c r="D41" s="88">
        <f>COUNTIF('1 - Závodní Speciály'!D:D,'Dělené umístění'!B41)</f>
        <v>0</v>
      </c>
      <c r="E41" s="88">
        <f>COUNTIF('2 - Open'!$D:$D,'Dělené umístění'!$B41)</f>
        <v>0</v>
      </c>
      <c r="F41" s="88">
        <f>COUNTIF('3 - Racer Cruiser'!$D:$D,'Dělené umístění'!$B41)</f>
        <v>0</v>
      </c>
      <c r="G41" s="88">
        <f>COUNTIF('4 - Cruiser lehký'!$D:$D,'Dělené umístění'!$B41)</f>
        <v>0</v>
      </c>
      <c r="H41" s="88">
        <f>COUNTIF('5 - Cruiser střední'!$D:$D,'Dělené umístění'!$B41)</f>
        <v>0</v>
      </c>
      <c r="I41" s="88">
        <f>COUNTIF('6 - Cruiser těžký'!$D:$D,'Dělené umístění'!$B41)</f>
        <v>0</v>
      </c>
    </row>
    <row r="42" spans="2:9" x14ac:dyDescent="0.25">
      <c r="B42" s="88">
        <v>40</v>
      </c>
      <c r="C42" s="88">
        <f>COUNTIF('Celkové pořadí'!$F:$F,'Dělené umístění'!$B42)</f>
        <v>2</v>
      </c>
      <c r="D42" s="88">
        <f>COUNTIF('1 - Závodní Speciály'!D:D,'Dělené umístění'!B42)</f>
        <v>0</v>
      </c>
      <c r="E42" s="88">
        <f>COUNTIF('2 - Open'!$D:$D,'Dělené umístění'!$B42)</f>
        <v>0</v>
      </c>
      <c r="F42" s="88">
        <f>COUNTIF('3 - Racer Cruiser'!$D:$D,'Dělené umístění'!$B42)</f>
        <v>0</v>
      </c>
      <c r="G42" s="88">
        <f>COUNTIF('4 - Cruiser lehký'!$D:$D,'Dělené umístění'!$B42)</f>
        <v>0</v>
      </c>
      <c r="H42" s="88">
        <f>COUNTIF('5 - Cruiser střední'!$D:$D,'Dělené umístění'!$B42)</f>
        <v>0</v>
      </c>
      <c r="I42" s="88">
        <f>COUNTIF('6 - Cruiser těžký'!$D:$D,'Dělené umístění'!$B42)</f>
        <v>0</v>
      </c>
    </row>
    <row r="43" spans="2:9" x14ac:dyDescent="0.25">
      <c r="B43" s="88">
        <v>41</v>
      </c>
      <c r="C43" s="88">
        <f>COUNTIF('Celkové pořadí'!$F:$F,'Dělené umístění'!$B43)</f>
        <v>0</v>
      </c>
      <c r="D43" s="88">
        <f>COUNTIF('1 - Závodní Speciály'!D:D,'Dělené umístění'!B43)</f>
        <v>0</v>
      </c>
      <c r="E43" s="88">
        <f>COUNTIF('2 - Open'!$D:$D,'Dělené umístění'!$B43)</f>
        <v>0</v>
      </c>
      <c r="F43" s="88">
        <f>COUNTIF('3 - Racer Cruiser'!$D:$D,'Dělené umístění'!$B43)</f>
        <v>0</v>
      </c>
      <c r="G43" s="88">
        <f>COUNTIF('4 - Cruiser lehký'!$D:$D,'Dělené umístění'!$B43)</f>
        <v>0</v>
      </c>
      <c r="H43" s="88">
        <f>COUNTIF('5 - Cruiser střední'!$D:$D,'Dělené umístění'!$B43)</f>
        <v>0</v>
      </c>
      <c r="I43" s="88">
        <f>COUNTIF('6 - Cruiser těžký'!$D:$D,'Dělené umístění'!$B43)</f>
        <v>0</v>
      </c>
    </row>
    <row r="44" spans="2:9" x14ac:dyDescent="0.25">
      <c r="B44" s="88">
        <v>42</v>
      </c>
      <c r="C44" s="88">
        <f>COUNTIF('Celkové pořadí'!$F:$F,'Dělené umístění'!$B44)</f>
        <v>0</v>
      </c>
      <c r="D44" s="88">
        <f>COUNTIF('1 - Závodní Speciály'!D:D,'Dělené umístění'!B44)</f>
        <v>0</v>
      </c>
      <c r="E44" s="88">
        <f>COUNTIF('2 - Open'!$D:$D,'Dělené umístění'!$B44)</f>
        <v>0</v>
      </c>
      <c r="F44" s="88">
        <f>COUNTIF('3 - Racer Cruiser'!$D:$D,'Dělené umístění'!$B44)</f>
        <v>0</v>
      </c>
      <c r="G44" s="88">
        <f>COUNTIF('4 - Cruiser lehký'!$D:$D,'Dělené umístění'!$B44)</f>
        <v>0</v>
      </c>
      <c r="H44" s="88">
        <f>COUNTIF('5 - Cruiser střední'!$D:$D,'Dělené umístění'!$B44)</f>
        <v>0</v>
      </c>
      <c r="I44" s="88">
        <f>COUNTIF('6 - Cruiser těžký'!$D:$D,'Dělené umístění'!$B44)</f>
        <v>1</v>
      </c>
    </row>
    <row r="45" spans="2:9" x14ac:dyDescent="0.25">
      <c r="B45" s="88">
        <v>43</v>
      </c>
      <c r="C45" s="88">
        <f>COUNTIF('Celkové pořadí'!$F:$F,'Dělené umístění'!$B45)</f>
        <v>0</v>
      </c>
      <c r="D45" s="88">
        <f>COUNTIF('1 - Závodní Speciály'!D:D,'Dělené umístění'!B45)</f>
        <v>0</v>
      </c>
      <c r="E45" s="88">
        <f>COUNTIF('2 - Open'!$D:$D,'Dělené umístění'!$B45)</f>
        <v>0</v>
      </c>
      <c r="F45" s="88">
        <f>COUNTIF('3 - Racer Cruiser'!$D:$D,'Dělené umístění'!$B45)</f>
        <v>0</v>
      </c>
      <c r="G45" s="88">
        <f>COUNTIF('4 - Cruiser lehký'!$D:$D,'Dělené umístění'!$B45)</f>
        <v>0</v>
      </c>
      <c r="H45" s="88">
        <f>COUNTIF('5 - Cruiser střední'!$D:$D,'Dělené umístění'!$B45)</f>
        <v>0</v>
      </c>
      <c r="I45" s="88">
        <f>COUNTIF('6 - Cruiser těžký'!$D:$D,'Dělené umístění'!$B45)</f>
        <v>0</v>
      </c>
    </row>
    <row r="46" spans="2:9" x14ac:dyDescent="0.25">
      <c r="B46" s="88">
        <v>44</v>
      </c>
      <c r="C46" s="88">
        <f>COUNTIF('Celkové pořadí'!$F:$F,'Dělené umístění'!$B46)</f>
        <v>1</v>
      </c>
      <c r="D46" s="88">
        <f>COUNTIF('1 - Závodní Speciály'!D:D,'Dělené umístění'!B46)</f>
        <v>0</v>
      </c>
      <c r="E46" s="88">
        <f>COUNTIF('2 - Open'!$D:$D,'Dělené umístění'!$B46)</f>
        <v>0</v>
      </c>
      <c r="F46" s="88">
        <f>COUNTIF('3 - Racer Cruiser'!$D:$D,'Dělené umístění'!$B46)</f>
        <v>0</v>
      </c>
      <c r="G46" s="88">
        <f>COUNTIF('4 - Cruiser lehký'!$D:$D,'Dělené umístění'!$B46)</f>
        <v>0</v>
      </c>
      <c r="H46" s="88">
        <f>COUNTIF('5 - Cruiser střední'!$D:$D,'Dělené umístění'!$B46)</f>
        <v>0</v>
      </c>
      <c r="I46" s="88">
        <f>COUNTIF('6 - Cruiser těžký'!$D:$D,'Dělené umístění'!$B46)</f>
        <v>0</v>
      </c>
    </row>
    <row r="47" spans="2:9" x14ac:dyDescent="0.25">
      <c r="B47" s="88">
        <v>45</v>
      </c>
      <c r="C47" s="88">
        <f>COUNTIF('Celkové pořadí'!$F:$F,'Dělené umístění'!$B47)</f>
        <v>1</v>
      </c>
      <c r="D47" s="88">
        <f>COUNTIF('1 - Závodní Speciály'!D:D,'Dělené umístění'!B47)</f>
        <v>0</v>
      </c>
      <c r="E47" s="88">
        <f>COUNTIF('2 - Open'!$D:$D,'Dělené umístění'!$B47)</f>
        <v>0</v>
      </c>
      <c r="F47" s="88">
        <f>COUNTIF('3 - Racer Cruiser'!$D:$D,'Dělené umístění'!$B47)</f>
        <v>0</v>
      </c>
      <c r="G47" s="88">
        <f>COUNTIF('4 - Cruiser lehký'!$D:$D,'Dělené umístění'!$B47)</f>
        <v>0</v>
      </c>
      <c r="H47" s="88">
        <f>COUNTIF('5 - Cruiser střední'!$D:$D,'Dělené umístění'!$B47)</f>
        <v>0</v>
      </c>
      <c r="I47" s="88">
        <f>COUNTIF('6 - Cruiser těžký'!$D:$D,'Dělené umístění'!$B47)</f>
        <v>0</v>
      </c>
    </row>
    <row r="48" spans="2:9" x14ac:dyDescent="0.25">
      <c r="B48" s="88">
        <v>46</v>
      </c>
      <c r="C48" s="88">
        <f>COUNTIF('Celkové pořadí'!$F:$F,'Dělené umístění'!$B48)</f>
        <v>1</v>
      </c>
      <c r="D48" s="88">
        <f>COUNTIF('1 - Závodní Speciály'!D:D,'Dělené umístění'!B48)</f>
        <v>0</v>
      </c>
      <c r="E48" s="88">
        <f>COUNTIF('2 - Open'!$D:$D,'Dělené umístění'!$B48)</f>
        <v>0</v>
      </c>
      <c r="F48" s="88">
        <f>COUNTIF('3 - Racer Cruiser'!$D:$D,'Dělené umístění'!$B48)</f>
        <v>0</v>
      </c>
      <c r="G48" s="88">
        <f>COUNTIF('4 - Cruiser lehký'!$D:$D,'Dělené umístění'!$B48)</f>
        <v>0</v>
      </c>
      <c r="H48" s="88">
        <f>COUNTIF('5 - Cruiser střední'!$D:$D,'Dělené umístění'!$B48)</f>
        <v>0</v>
      </c>
      <c r="I48" s="88">
        <f>COUNTIF('6 - Cruiser těžký'!$D:$D,'Dělené umístění'!$B48)</f>
        <v>0</v>
      </c>
    </row>
    <row r="49" spans="2:9" x14ac:dyDescent="0.25">
      <c r="B49" s="88">
        <v>47</v>
      </c>
      <c r="C49" s="88">
        <f>COUNTIF('Celkové pořadí'!$F:$F,'Dělené umístění'!$B49)</f>
        <v>2</v>
      </c>
      <c r="D49" s="88">
        <f>COUNTIF('1 - Závodní Speciály'!D:D,'Dělené umístění'!B49)</f>
        <v>0</v>
      </c>
      <c r="E49" s="88">
        <f>COUNTIF('2 - Open'!$D:$D,'Dělené umístění'!$B49)</f>
        <v>0</v>
      </c>
      <c r="F49" s="88">
        <f>COUNTIF('3 - Racer Cruiser'!$D:$D,'Dělené umístění'!$B49)</f>
        <v>0</v>
      </c>
      <c r="G49" s="88">
        <f>COUNTIF('4 - Cruiser lehký'!$D:$D,'Dělené umístění'!$B49)</f>
        <v>0</v>
      </c>
      <c r="H49" s="88">
        <f>COUNTIF('5 - Cruiser střední'!$D:$D,'Dělené umístění'!$B49)</f>
        <v>0</v>
      </c>
      <c r="I49" s="88">
        <f>COUNTIF('6 - Cruiser těžký'!$D:$D,'Dělené umístění'!$B49)</f>
        <v>1</v>
      </c>
    </row>
    <row r="50" spans="2:9" x14ac:dyDescent="0.25">
      <c r="B50" s="88">
        <v>48</v>
      </c>
      <c r="C50" s="88">
        <f>COUNTIF('Celkové pořadí'!$F:$F,'Dělené umístění'!$B50)</f>
        <v>0</v>
      </c>
      <c r="D50" s="88">
        <f>COUNTIF('1 - Závodní Speciály'!D:D,'Dělené umístění'!B50)</f>
        <v>0</v>
      </c>
      <c r="E50" s="88">
        <f>COUNTIF('2 - Open'!$D:$D,'Dělené umístění'!$B50)</f>
        <v>0</v>
      </c>
      <c r="F50" s="88">
        <f>COUNTIF('3 - Racer Cruiser'!$D:$D,'Dělené umístění'!$B50)</f>
        <v>0</v>
      </c>
      <c r="G50" s="88">
        <f>COUNTIF('4 - Cruiser lehký'!$D:$D,'Dělené umístění'!$B50)</f>
        <v>1</v>
      </c>
      <c r="H50" s="88">
        <f>COUNTIF('5 - Cruiser střední'!$D:$D,'Dělené umístění'!$B50)</f>
        <v>0</v>
      </c>
      <c r="I50" s="88">
        <f>COUNTIF('6 - Cruiser těžký'!$D:$D,'Dělené umístění'!$B50)</f>
        <v>0</v>
      </c>
    </row>
    <row r="51" spans="2:9" x14ac:dyDescent="0.25">
      <c r="B51" s="88">
        <v>49</v>
      </c>
      <c r="C51" s="88">
        <f>COUNTIF('Celkové pořadí'!$F:$F,'Dělené umístění'!$B51)</f>
        <v>2</v>
      </c>
      <c r="D51" s="88">
        <f>COUNTIF('1 - Závodní Speciály'!D:D,'Dělené umístění'!B51)</f>
        <v>0</v>
      </c>
      <c r="E51" s="88">
        <f>COUNTIF('2 - Open'!$D:$D,'Dělené umístění'!$B51)</f>
        <v>0</v>
      </c>
      <c r="F51" s="88">
        <f>COUNTIF('3 - Racer Cruiser'!$D:$D,'Dělené umístění'!$B51)</f>
        <v>0</v>
      </c>
      <c r="G51" s="88">
        <f>COUNTIF('4 - Cruiser lehký'!$D:$D,'Dělené umístění'!$B51)</f>
        <v>0</v>
      </c>
      <c r="H51" s="88">
        <f>COUNTIF('5 - Cruiser střední'!$D:$D,'Dělené umístění'!$B51)</f>
        <v>0</v>
      </c>
      <c r="I51" s="88">
        <f>COUNTIF('6 - Cruiser těžký'!$D:$D,'Dělené umístění'!$B51)</f>
        <v>1</v>
      </c>
    </row>
    <row r="52" spans="2:9" x14ac:dyDescent="0.25">
      <c r="B52" s="88">
        <v>50</v>
      </c>
      <c r="C52" s="88">
        <f>COUNTIF('Celkové pořadí'!$F:$F,'Dělené umístění'!$B52)</f>
        <v>3</v>
      </c>
      <c r="D52" s="88">
        <f>COUNTIF('1 - Závodní Speciály'!D:D,'Dělené umístění'!B52)</f>
        <v>0</v>
      </c>
      <c r="E52" s="88">
        <f>COUNTIF('2 - Open'!$D:$D,'Dělené umístění'!$B52)</f>
        <v>0</v>
      </c>
      <c r="F52" s="88">
        <f>COUNTIF('3 - Racer Cruiser'!$D:$D,'Dělené umístění'!$B52)</f>
        <v>0</v>
      </c>
      <c r="G52" s="88">
        <f>COUNTIF('4 - Cruiser lehký'!$D:$D,'Dělené umístění'!$B52)</f>
        <v>0</v>
      </c>
      <c r="H52" s="88">
        <f>COUNTIF('5 - Cruiser střední'!$D:$D,'Dělené umístění'!$B52)</f>
        <v>0</v>
      </c>
      <c r="I52" s="88">
        <f>COUNTIF('6 - Cruiser těžký'!$D:$D,'Dělené umístění'!$B52)</f>
        <v>0</v>
      </c>
    </row>
    <row r="53" spans="2:9" x14ac:dyDescent="0.25">
      <c r="B53" s="88">
        <v>51</v>
      </c>
      <c r="C53" s="88">
        <f>COUNTIF('Celkové pořadí'!$F:$F,'Dělené umístění'!$B53)</f>
        <v>1</v>
      </c>
      <c r="D53" s="88">
        <f>COUNTIF('1 - Závodní Speciály'!D:D,'Dělené umístění'!B53)</f>
        <v>0</v>
      </c>
      <c r="E53" s="88">
        <f>COUNTIF('2 - Open'!$D:$D,'Dělené umístění'!$B53)</f>
        <v>0</v>
      </c>
      <c r="F53" s="88">
        <f>COUNTIF('3 - Racer Cruiser'!$D:$D,'Dělené umístění'!$B53)</f>
        <v>0</v>
      </c>
      <c r="G53" s="88">
        <f>COUNTIF('4 - Cruiser lehký'!$D:$D,'Dělené umístění'!$B53)</f>
        <v>0</v>
      </c>
      <c r="H53" s="88">
        <f>COUNTIF('5 - Cruiser střední'!$D:$D,'Dělené umístění'!$B53)</f>
        <v>0</v>
      </c>
      <c r="I53" s="88">
        <f>COUNTIF('6 - Cruiser těžký'!$D:$D,'Dělené umístění'!$B53)</f>
        <v>0</v>
      </c>
    </row>
    <row r="54" spans="2:9" x14ac:dyDescent="0.25">
      <c r="B54" s="88">
        <v>52</v>
      </c>
      <c r="C54" s="88">
        <f>COUNTIF('Celkové pořadí'!$F:$F,'Dělené umístění'!$B54)</f>
        <v>1</v>
      </c>
      <c r="D54" s="88">
        <f>COUNTIF('1 - Závodní Speciály'!D:D,'Dělené umístění'!B54)</f>
        <v>0</v>
      </c>
      <c r="E54" s="88">
        <f>COUNTIF('2 - Open'!$D:$D,'Dělené umístění'!$B54)</f>
        <v>0</v>
      </c>
      <c r="F54" s="88">
        <f>COUNTIF('3 - Racer Cruiser'!$D:$D,'Dělené umístění'!$B54)</f>
        <v>0</v>
      </c>
      <c r="G54" s="88">
        <f>COUNTIF('4 - Cruiser lehký'!$D:$D,'Dělené umístění'!$B54)</f>
        <v>0</v>
      </c>
      <c r="H54" s="88">
        <f>COUNTIF('5 - Cruiser střední'!$D:$D,'Dělené umístění'!$B54)</f>
        <v>0</v>
      </c>
      <c r="I54" s="88">
        <f>COUNTIF('6 - Cruiser těžký'!$D:$D,'Dělené umístění'!$B54)</f>
        <v>0</v>
      </c>
    </row>
    <row r="55" spans="2:9" x14ac:dyDescent="0.25">
      <c r="B55" s="88">
        <v>53</v>
      </c>
      <c r="C55" s="88">
        <f>COUNTIF('Celkové pořadí'!$F:$F,'Dělené umístění'!$B55)</f>
        <v>2</v>
      </c>
      <c r="D55" s="88">
        <f>COUNTIF('1 - Závodní Speciály'!D:D,'Dělené umístění'!B55)</f>
        <v>0</v>
      </c>
      <c r="E55" s="88">
        <f>COUNTIF('2 - Open'!$D:$D,'Dělené umístění'!$B55)</f>
        <v>0</v>
      </c>
      <c r="F55" s="88">
        <f>COUNTIF('3 - Racer Cruiser'!$D:$D,'Dělené umístění'!$B55)</f>
        <v>0</v>
      </c>
      <c r="G55" s="88">
        <f>COUNTIF('4 - Cruiser lehký'!$D:$D,'Dělené umístění'!$B55)</f>
        <v>0</v>
      </c>
      <c r="H55" s="88">
        <f>COUNTIF('5 - Cruiser střední'!$D:$D,'Dělené umístění'!$B55)</f>
        <v>0</v>
      </c>
      <c r="I55" s="88">
        <f>COUNTIF('6 - Cruiser těžký'!$D:$D,'Dělené umístění'!$B55)</f>
        <v>0</v>
      </c>
    </row>
    <row r="56" spans="2:9" x14ac:dyDescent="0.25">
      <c r="B56" s="88">
        <v>54</v>
      </c>
      <c r="C56" s="88">
        <f>COUNTIF('Celkové pořadí'!$F:$F,'Dělené umístění'!$B56)</f>
        <v>1</v>
      </c>
      <c r="D56" s="88">
        <f>COUNTIF('1 - Závodní Speciály'!D:D,'Dělené umístění'!B56)</f>
        <v>0</v>
      </c>
      <c r="E56" s="88">
        <f>COUNTIF('2 - Open'!$D:$D,'Dělené umístění'!$B56)</f>
        <v>0</v>
      </c>
      <c r="F56" s="88">
        <f>COUNTIF('3 - Racer Cruiser'!$D:$D,'Dělené umístění'!$B56)</f>
        <v>0</v>
      </c>
      <c r="G56" s="88">
        <f>COUNTIF('4 - Cruiser lehký'!$D:$D,'Dělené umístění'!$B56)</f>
        <v>0</v>
      </c>
      <c r="H56" s="88">
        <f>COUNTIF('5 - Cruiser střední'!$D:$D,'Dělené umístění'!$B56)</f>
        <v>0</v>
      </c>
      <c r="I56" s="88">
        <f>COUNTIF('6 - Cruiser těžký'!$D:$D,'Dělené umístění'!$B56)</f>
        <v>0</v>
      </c>
    </row>
    <row r="57" spans="2:9" x14ac:dyDescent="0.25">
      <c r="B57" s="88">
        <v>55</v>
      </c>
      <c r="C57" s="88">
        <f>COUNTIF('Celkové pořadí'!$F:$F,'Dělené umístění'!$B57)</f>
        <v>1</v>
      </c>
      <c r="D57" s="88">
        <f>COUNTIF('1 - Závodní Speciály'!D:D,'Dělené umístění'!B57)</f>
        <v>0</v>
      </c>
      <c r="E57" s="88">
        <f>COUNTIF('2 - Open'!$D:$D,'Dělené umístění'!$B57)</f>
        <v>0</v>
      </c>
      <c r="F57" s="88">
        <f>COUNTIF('3 - Racer Cruiser'!$D:$D,'Dělené umístění'!$B57)</f>
        <v>0</v>
      </c>
      <c r="G57" s="88">
        <f>COUNTIF('4 - Cruiser lehký'!$D:$D,'Dělené umístění'!$B57)</f>
        <v>0</v>
      </c>
      <c r="H57" s="88">
        <f>COUNTIF('5 - Cruiser střední'!$D:$D,'Dělené umístění'!$B57)</f>
        <v>0</v>
      </c>
      <c r="I57" s="88">
        <f>COUNTIF('6 - Cruiser těžký'!$D:$D,'Dělené umístění'!$B57)</f>
        <v>0</v>
      </c>
    </row>
    <row r="58" spans="2:9" x14ac:dyDescent="0.25">
      <c r="B58" s="88">
        <v>56</v>
      </c>
      <c r="C58" s="88">
        <f>COUNTIF('Celkové pořadí'!$F:$F,'Dělené umístění'!$B58)</f>
        <v>1</v>
      </c>
      <c r="D58" s="88">
        <f>COUNTIF('1 - Závodní Speciály'!D:D,'Dělené umístění'!B58)</f>
        <v>0</v>
      </c>
      <c r="E58" s="88">
        <f>COUNTIF('2 - Open'!$D:$D,'Dělené umístění'!$B58)</f>
        <v>0</v>
      </c>
      <c r="F58" s="88">
        <f>COUNTIF('3 - Racer Cruiser'!$D:$D,'Dělené umístění'!$B58)</f>
        <v>0</v>
      </c>
      <c r="G58" s="88">
        <f>COUNTIF('4 - Cruiser lehký'!$D:$D,'Dělené umístění'!$B58)</f>
        <v>0</v>
      </c>
      <c r="H58" s="88">
        <f>COUNTIF('5 - Cruiser střední'!$D:$D,'Dělené umístění'!$B58)</f>
        <v>0</v>
      </c>
      <c r="I58" s="88">
        <f>COUNTIF('6 - Cruiser těžký'!$D:$D,'Dělené umístění'!$B58)</f>
        <v>0</v>
      </c>
    </row>
    <row r="59" spans="2:9" x14ac:dyDescent="0.25">
      <c r="B59" s="88">
        <v>57</v>
      </c>
      <c r="C59" s="88">
        <f>COUNTIF('Celkové pořadí'!$F:$F,'Dělené umístění'!$B59)</f>
        <v>0</v>
      </c>
      <c r="D59" s="88">
        <f>COUNTIF('1 - Závodní Speciály'!D:D,'Dělené umístění'!B59)</f>
        <v>0</v>
      </c>
      <c r="E59" s="88">
        <f>COUNTIF('2 - Open'!$D:$D,'Dělené umístění'!$B59)</f>
        <v>0</v>
      </c>
      <c r="F59" s="88">
        <f>COUNTIF('3 - Racer Cruiser'!$D:$D,'Dělené umístění'!$B59)</f>
        <v>0</v>
      </c>
      <c r="G59" s="88">
        <f>COUNTIF('4 - Cruiser lehký'!$D:$D,'Dělené umístění'!$B59)</f>
        <v>0</v>
      </c>
      <c r="H59" s="88">
        <f>COUNTIF('5 - Cruiser střední'!$D:$D,'Dělené umístění'!$B59)</f>
        <v>0</v>
      </c>
      <c r="I59" s="88">
        <f>COUNTIF('6 - Cruiser těžký'!$D:$D,'Dělené umístění'!$B59)</f>
        <v>0</v>
      </c>
    </row>
    <row r="60" spans="2:9" x14ac:dyDescent="0.25">
      <c r="B60" s="88">
        <v>58</v>
      </c>
      <c r="C60" s="88">
        <f>COUNTIF('Celkové pořadí'!$F:$F,'Dělené umístění'!$B60)</f>
        <v>0</v>
      </c>
      <c r="D60" s="88">
        <f>COUNTIF('1 - Závodní Speciály'!D:D,'Dělené umístění'!B60)</f>
        <v>0</v>
      </c>
      <c r="E60" s="88">
        <f>COUNTIF('2 - Open'!$D:$D,'Dělené umístění'!$B60)</f>
        <v>0</v>
      </c>
      <c r="F60" s="88">
        <f>COUNTIF('3 - Racer Cruiser'!$D:$D,'Dělené umístění'!$B60)</f>
        <v>0</v>
      </c>
      <c r="G60" s="88">
        <f>COUNTIF('4 - Cruiser lehký'!$D:$D,'Dělené umístění'!$B60)</f>
        <v>0</v>
      </c>
      <c r="H60" s="88">
        <f>COUNTIF('5 - Cruiser střední'!$D:$D,'Dělené umístění'!$B60)</f>
        <v>0</v>
      </c>
      <c r="I60" s="88">
        <f>COUNTIF('6 - Cruiser těžký'!$D:$D,'Dělené umístění'!$B60)</f>
        <v>0</v>
      </c>
    </row>
    <row r="61" spans="2:9" x14ac:dyDescent="0.25">
      <c r="B61" s="88">
        <v>59</v>
      </c>
      <c r="C61" s="88">
        <f>COUNTIF('Celkové pořadí'!$F:$F,'Dělené umístění'!$B61)</f>
        <v>2</v>
      </c>
      <c r="D61" s="88">
        <f>COUNTIF('1 - Závodní Speciály'!D:D,'Dělené umístění'!B61)</f>
        <v>0</v>
      </c>
      <c r="E61" s="88">
        <f>COUNTIF('2 - Open'!$D:$D,'Dělené umístění'!$B61)</f>
        <v>0</v>
      </c>
      <c r="F61" s="88">
        <f>COUNTIF('3 - Racer Cruiser'!$D:$D,'Dělené umístění'!$B61)</f>
        <v>0</v>
      </c>
      <c r="G61" s="88">
        <f>COUNTIF('4 - Cruiser lehký'!$D:$D,'Dělené umístění'!$B61)</f>
        <v>0</v>
      </c>
      <c r="H61" s="88">
        <f>COUNTIF('5 - Cruiser střední'!$D:$D,'Dělené umístění'!$B61)</f>
        <v>0</v>
      </c>
      <c r="I61" s="88">
        <f>COUNTIF('6 - Cruiser těžký'!$D:$D,'Dělené umístění'!$B61)</f>
        <v>0</v>
      </c>
    </row>
    <row r="62" spans="2:9" x14ac:dyDescent="0.25">
      <c r="B62" s="88">
        <v>60</v>
      </c>
      <c r="C62" s="88">
        <f>COUNTIF('Celkové pořadí'!$F:$F,'Dělené umístění'!$B62)</f>
        <v>0</v>
      </c>
      <c r="D62" s="88">
        <f>COUNTIF('1 - Závodní Speciály'!D:D,'Dělené umístění'!B62)</f>
        <v>0</v>
      </c>
      <c r="E62" s="88">
        <f>COUNTIF('2 - Open'!$D:$D,'Dělené umístění'!$B62)</f>
        <v>0</v>
      </c>
      <c r="F62" s="88">
        <f>COUNTIF('3 - Racer Cruiser'!$D:$D,'Dělené umístění'!$B62)</f>
        <v>0</v>
      </c>
      <c r="G62" s="88">
        <f>COUNTIF('4 - Cruiser lehký'!$D:$D,'Dělené umístění'!$B62)</f>
        <v>0</v>
      </c>
      <c r="H62" s="88">
        <f>COUNTIF('5 - Cruiser střední'!$D:$D,'Dělené umístění'!$B62)</f>
        <v>0</v>
      </c>
      <c r="I62" s="88">
        <f>COUNTIF('6 - Cruiser těžký'!$D:$D,'Dělené umístění'!$B62)</f>
        <v>0</v>
      </c>
    </row>
    <row r="63" spans="2:9" x14ac:dyDescent="0.25">
      <c r="B63" s="88">
        <v>61</v>
      </c>
      <c r="C63" s="88">
        <f>COUNTIF('Celkové pořadí'!$F:$F,'Dělené umístění'!$B63)</f>
        <v>2</v>
      </c>
      <c r="D63" s="88">
        <f>COUNTIF('1 - Závodní Speciály'!D:D,'Dělené umístění'!B63)</f>
        <v>0</v>
      </c>
      <c r="E63" s="88">
        <f>COUNTIF('2 - Open'!$D:$D,'Dělené umístění'!$B63)</f>
        <v>0</v>
      </c>
      <c r="F63" s="88">
        <f>COUNTIF('3 - Racer Cruiser'!$D:$D,'Dělené umístění'!$B63)</f>
        <v>0</v>
      </c>
      <c r="G63" s="88">
        <f>COUNTIF('4 - Cruiser lehký'!$D:$D,'Dělené umístění'!$B63)</f>
        <v>0</v>
      </c>
      <c r="H63" s="88">
        <f>COUNTIF('5 - Cruiser střední'!$D:$D,'Dělené umístění'!$B63)</f>
        <v>0</v>
      </c>
      <c r="I63" s="88">
        <f>COUNTIF('6 - Cruiser těžký'!$D:$D,'Dělené umístění'!$B63)</f>
        <v>0</v>
      </c>
    </row>
    <row r="64" spans="2:9" x14ac:dyDescent="0.25">
      <c r="B64" s="88">
        <v>62</v>
      </c>
      <c r="C64" s="88">
        <f>COUNTIF('Celkové pořadí'!$F:$F,'Dělené umístění'!$B64)</f>
        <v>1</v>
      </c>
      <c r="D64" s="88">
        <f>COUNTIF('1 - Závodní Speciály'!D:D,'Dělené umístění'!B64)</f>
        <v>0</v>
      </c>
      <c r="E64" s="88">
        <f>COUNTIF('2 - Open'!$D:$D,'Dělené umístění'!$B64)</f>
        <v>0</v>
      </c>
      <c r="F64" s="88">
        <f>COUNTIF('3 - Racer Cruiser'!$D:$D,'Dělené umístění'!$B64)</f>
        <v>0</v>
      </c>
      <c r="G64" s="88">
        <f>COUNTIF('4 - Cruiser lehký'!$D:$D,'Dělené umístění'!$B64)</f>
        <v>0</v>
      </c>
      <c r="H64" s="88">
        <f>COUNTIF('5 - Cruiser střední'!$D:$D,'Dělené umístění'!$B64)</f>
        <v>0</v>
      </c>
      <c r="I64" s="88">
        <f>COUNTIF('6 - Cruiser těžký'!$D:$D,'Dělené umístění'!$B64)</f>
        <v>0</v>
      </c>
    </row>
    <row r="65" spans="2:9" x14ac:dyDescent="0.25">
      <c r="B65" s="88">
        <v>63</v>
      </c>
      <c r="C65" s="88">
        <f>COUNTIF('Celkové pořadí'!$F:$F,'Dělené umístění'!$B65)</f>
        <v>0</v>
      </c>
      <c r="D65" s="88">
        <f>COUNTIF('1 - Závodní Speciály'!D:D,'Dělené umístění'!B65)</f>
        <v>0</v>
      </c>
      <c r="E65" s="88">
        <f>COUNTIF('2 - Open'!$D:$D,'Dělené umístění'!$B65)</f>
        <v>0</v>
      </c>
      <c r="F65" s="88">
        <f>COUNTIF('3 - Racer Cruiser'!$D:$D,'Dělené umístění'!$B65)</f>
        <v>0</v>
      </c>
      <c r="G65" s="88">
        <f>COUNTIF('4 - Cruiser lehký'!$D:$D,'Dělené umístění'!$B65)</f>
        <v>0</v>
      </c>
      <c r="H65" s="88">
        <f>COUNTIF('5 - Cruiser střední'!$D:$D,'Dělené umístění'!$B65)</f>
        <v>0</v>
      </c>
      <c r="I65" s="88">
        <f>COUNTIF('6 - Cruiser těžký'!$D:$D,'Dělené umístění'!$B65)</f>
        <v>0</v>
      </c>
    </row>
    <row r="66" spans="2:9" x14ac:dyDescent="0.25">
      <c r="B66" s="88">
        <v>64</v>
      </c>
      <c r="C66" s="88">
        <f>COUNTIF('Celkové pořadí'!$F:$F,'Dělené umístění'!$B66)</f>
        <v>0</v>
      </c>
      <c r="D66" s="88">
        <f>COUNTIF('1 - Závodní Speciály'!D:D,'Dělené umístění'!B66)</f>
        <v>0</v>
      </c>
      <c r="E66" s="88">
        <f>COUNTIF('2 - Open'!$D:$D,'Dělené umístění'!$B66)</f>
        <v>0</v>
      </c>
      <c r="F66" s="88">
        <f>COUNTIF('3 - Racer Cruiser'!$D:$D,'Dělené umístění'!$B66)</f>
        <v>0</v>
      </c>
      <c r="G66" s="88">
        <f>COUNTIF('4 - Cruiser lehký'!$D:$D,'Dělené umístění'!$B66)</f>
        <v>0</v>
      </c>
      <c r="H66" s="88">
        <f>COUNTIF('5 - Cruiser střední'!$D:$D,'Dělené umístění'!$B66)</f>
        <v>0</v>
      </c>
      <c r="I66" s="88">
        <f>COUNTIF('6 - Cruiser těžký'!$D:$D,'Dělené umístění'!$B66)</f>
        <v>0</v>
      </c>
    </row>
    <row r="67" spans="2:9" x14ac:dyDescent="0.25">
      <c r="B67" s="88">
        <v>65</v>
      </c>
      <c r="C67" s="88">
        <f>COUNTIF('Celkové pořadí'!$F:$F,'Dělené umístění'!$B67)</f>
        <v>0</v>
      </c>
      <c r="D67" s="88">
        <f>COUNTIF('1 - Závodní Speciály'!D:D,'Dělené umístění'!B67)</f>
        <v>0</v>
      </c>
      <c r="E67" s="88">
        <f>COUNTIF('2 - Open'!$D:$D,'Dělené umístění'!$B67)</f>
        <v>0</v>
      </c>
      <c r="F67" s="88">
        <f>COUNTIF('3 - Racer Cruiser'!$D:$D,'Dělené umístění'!$B67)</f>
        <v>0</v>
      </c>
      <c r="G67" s="88">
        <f>COUNTIF('4 - Cruiser lehký'!$D:$D,'Dělené umístění'!$B67)</f>
        <v>0</v>
      </c>
      <c r="H67" s="88">
        <f>COUNTIF('5 - Cruiser střední'!$D:$D,'Dělené umístění'!$B67)</f>
        <v>0</v>
      </c>
      <c r="I67" s="88">
        <f>COUNTIF('6 - Cruiser těžký'!$D:$D,'Dělené umístění'!$B67)</f>
        <v>0</v>
      </c>
    </row>
    <row r="68" spans="2:9" x14ac:dyDescent="0.25">
      <c r="B68" s="88">
        <v>66</v>
      </c>
      <c r="C68" s="88">
        <f>COUNTIF('Celkové pořadí'!$F:$F,'Dělené umístění'!$B68)</f>
        <v>0</v>
      </c>
      <c r="D68" s="88">
        <f>COUNTIF('1 - Závodní Speciály'!D:D,'Dělené umístění'!B68)</f>
        <v>0</v>
      </c>
      <c r="E68" s="88">
        <f>COUNTIF('2 - Open'!$D:$D,'Dělené umístění'!$B68)</f>
        <v>0</v>
      </c>
      <c r="F68" s="88">
        <f>COUNTIF('3 - Racer Cruiser'!$D:$D,'Dělené umístění'!$B68)</f>
        <v>0</v>
      </c>
      <c r="G68" s="88">
        <f>COUNTIF('4 - Cruiser lehký'!$D:$D,'Dělené umístění'!$B68)</f>
        <v>0</v>
      </c>
      <c r="H68" s="88">
        <f>COUNTIF('5 - Cruiser střední'!$D:$D,'Dělené umístění'!$B68)</f>
        <v>0</v>
      </c>
      <c r="I68" s="88">
        <f>COUNTIF('6 - Cruiser těžký'!$D:$D,'Dělené umístění'!$B68)</f>
        <v>0</v>
      </c>
    </row>
    <row r="69" spans="2:9" x14ac:dyDescent="0.25">
      <c r="B69" s="88">
        <v>67</v>
      </c>
      <c r="C69" s="88">
        <f>COUNTIF('Celkové pořadí'!$F:$F,'Dělené umístění'!$B69)</f>
        <v>0</v>
      </c>
      <c r="D69" s="88">
        <f>COUNTIF('1 - Závodní Speciály'!D:D,'Dělené umístění'!B69)</f>
        <v>0</v>
      </c>
      <c r="E69" s="88">
        <f>COUNTIF('2 - Open'!$D:$D,'Dělené umístění'!$B69)</f>
        <v>0</v>
      </c>
      <c r="F69" s="88">
        <f>COUNTIF('3 - Racer Cruiser'!$D:$D,'Dělené umístění'!$B69)</f>
        <v>0</v>
      </c>
      <c r="G69" s="88">
        <f>COUNTIF('4 - Cruiser lehký'!$D:$D,'Dělené umístění'!$B69)</f>
        <v>0</v>
      </c>
      <c r="H69" s="88">
        <f>COUNTIF('5 - Cruiser střední'!$D:$D,'Dělené umístění'!$B69)</f>
        <v>0</v>
      </c>
      <c r="I69" s="88">
        <f>COUNTIF('6 - Cruiser těžký'!$D:$D,'Dělené umístění'!$B69)</f>
        <v>0</v>
      </c>
    </row>
    <row r="70" spans="2:9" x14ac:dyDescent="0.25">
      <c r="B70" s="88">
        <v>68</v>
      </c>
      <c r="C70" s="88">
        <f>COUNTIF('Celkové pořadí'!$F:$F,'Dělené umístění'!$B70)</f>
        <v>0</v>
      </c>
      <c r="D70" s="88">
        <f>COUNTIF('1 - Závodní Speciály'!D:D,'Dělené umístění'!B70)</f>
        <v>0</v>
      </c>
      <c r="E70" s="88">
        <f>COUNTIF('2 - Open'!$D:$D,'Dělené umístění'!$B70)</f>
        <v>0</v>
      </c>
      <c r="F70" s="88">
        <f>COUNTIF('3 - Racer Cruiser'!$D:$D,'Dělené umístění'!$B70)</f>
        <v>0</v>
      </c>
      <c r="G70" s="88">
        <f>COUNTIF('4 - Cruiser lehký'!$D:$D,'Dělené umístění'!$B70)</f>
        <v>0</v>
      </c>
      <c r="H70" s="88">
        <f>COUNTIF('5 - Cruiser střední'!$D:$D,'Dělené umístění'!$B70)</f>
        <v>0</v>
      </c>
      <c r="I70" s="88">
        <f>COUNTIF('6 - Cruiser těžký'!$D:$D,'Dělené umístění'!$B70)</f>
        <v>0</v>
      </c>
    </row>
    <row r="71" spans="2:9" x14ac:dyDescent="0.25">
      <c r="B71" s="88">
        <v>69</v>
      </c>
      <c r="C71" s="88">
        <f>COUNTIF('Celkové pořadí'!$F:$F,'Dělené umístění'!$B71)</f>
        <v>0</v>
      </c>
      <c r="D71" s="88">
        <f>COUNTIF('1 - Závodní Speciály'!D:D,'Dělené umístění'!B71)</f>
        <v>0</v>
      </c>
      <c r="E71" s="88">
        <f>COUNTIF('2 - Open'!$D:$D,'Dělené umístění'!$B71)</f>
        <v>0</v>
      </c>
      <c r="F71" s="88">
        <f>COUNTIF('3 - Racer Cruiser'!$D:$D,'Dělené umístění'!$B71)</f>
        <v>0</v>
      </c>
      <c r="G71" s="88">
        <f>COUNTIF('4 - Cruiser lehký'!$D:$D,'Dělené umístění'!$B71)</f>
        <v>0</v>
      </c>
      <c r="H71" s="88">
        <f>COUNTIF('5 - Cruiser střední'!$D:$D,'Dělené umístění'!$B71)</f>
        <v>0</v>
      </c>
      <c r="I71" s="88">
        <f>COUNTIF('6 - Cruiser těžký'!$D:$D,'Dělené umístění'!$B71)</f>
        <v>0</v>
      </c>
    </row>
    <row r="72" spans="2:9" x14ac:dyDescent="0.25">
      <c r="B72" s="88">
        <v>70</v>
      </c>
      <c r="C72" s="88">
        <f>COUNTIF('Celkové pořadí'!$F:$F,'Dělené umístění'!$B72)</f>
        <v>0</v>
      </c>
      <c r="D72" s="88">
        <f>COUNTIF('1 - Závodní Speciály'!D:D,'Dělené umístění'!B72)</f>
        <v>0</v>
      </c>
      <c r="E72" s="88">
        <f>COUNTIF('2 - Open'!$D:$D,'Dělené umístění'!$B72)</f>
        <v>0</v>
      </c>
      <c r="F72" s="88">
        <f>COUNTIF('3 - Racer Cruiser'!$D:$D,'Dělené umístění'!$B72)</f>
        <v>0</v>
      </c>
      <c r="G72" s="88">
        <f>COUNTIF('4 - Cruiser lehký'!$D:$D,'Dělené umístění'!$B72)</f>
        <v>0</v>
      </c>
      <c r="H72" s="88">
        <f>COUNTIF('5 - Cruiser střední'!$D:$D,'Dělené umístění'!$B72)</f>
        <v>0</v>
      </c>
      <c r="I72" s="88">
        <f>COUNTIF('6 - Cruiser těžký'!$D:$D,'Dělené umístění'!$B72)</f>
        <v>0</v>
      </c>
    </row>
    <row r="73" spans="2:9" x14ac:dyDescent="0.25">
      <c r="B73" s="88">
        <v>71</v>
      </c>
      <c r="C73" s="88">
        <f>COUNTIF('Celkové pořadí'!$F:$F,'Dělené umístění'!$B73)</f>
        <v>2</v>
      </c>
      <c r="D73" s="88">
        <f>COUNTIF('1 - Závodní Speciály'!D:D,'Dělené umístění'!B73)</f>
        <v>0</v>
      </c>
      <c r="E73" s="88">
        <f>COUNTIF('2 - Open'!$D:$D,'Dělené umístění'!$B73)</f>
        <v>0</v>
      </c>
      <c r="F73" s="88">
        <f>COUNTIF('3 - Racer Cruiser'!$D:$D,'Dělené umístění'!$B73)</f>
        <v>0</v>
      </c>
      <c r="G73" s="88">
        <f>COUNTIF('4 - Cruiser lehký'!$D:$D,'Dělené umístění'!$B73)</f>
        <v>0</v>
      </c>
      <c r="H73" s="88">
        <f>COUNTIF('5 - Cruiser střední'!$D:$D,'Dělené umístění'!$B73)</f>
        <v>0</v>
      </c>
      <c r="I73" s="88">
        <f>COUNTIF('6 - Cruiser těžký'!$D:$D,'Dělené umístění'!$B73)</f>
        <v>0</v>
      </c>
    </row>
    <row r="74" spans="2:9" x14ac:dyDescent="0.25">
      <c r="B74" s="88">
        <v>72</v>
      </c>
      <c r="C74" s="88">
        <f>COUNTIF('Celkové pořadí'!$F:$F,'Dělené umístění'!$B74)</f>
        <v>0</v>
      </c>
      <c r="D74" s="88">
        <f>COUNTIF('1 - Závodní Speciály'!D:D,'Dělené umístění'!B74)</f>
        <v>0</v>
      </c>
      <c r="E74" s="88">
        <f>COUNTIF('2 - Open'!$D:$D,'Dělené umístění'!$B74)</f>
        <v>0</v>
      </c>
      <c r="F74" s="88">
        <f>COUNTIF('3 - Racer Cruiser'!$D:$D,'Dělené umístění'!$B74)</f>
        <v>0</v>
      </c>
      <c r="G74" s="88">
        <f>COUNTIF('4 - Cruiser lehký'!$D:$D,'Dělené umístění'!$B74)</f>
        <v>0</v>
      </c>
      <c r="H74" s="88">
        <f>COUNTIF('5 - Cruiser střední'!$D:$D,'Dělené umístění'!$B74)</f>
        <v>0</v>
      </c>
      <c r="I74" s="88">
        <f>COUNTIF('6 - Cruiser těžký'!$D:$D,'Dělené umístění'!$B74)</f>
        <v>0</v>
      </c>
    </row>
    <row r="75" spans="2:9" x14ac:dyDescent="0.25">
      <c r="B75" s="88">
        <v>73</v>
      </c>
      <c r="C75" s="88">
        <f>COUNTIF('Celkové pořadí'!$F:$F,'Dělené umístění'!$B75)</f>
        <v>2</v>
      </c>
      <c r="D75" s="88">
        <f>COUNTIF('1 - Závodní Speciály'!D:D,'Dělené umístění'!B75)</f>
        <v>0</v>
      </c>
      <c r="E75" s="88">
        <f>COUNTIF('2 - Open'!$D:$D,'Dělené umístění'!$B75)</f>
        <v>0</v>
      </c>
      <c r="F75" s="88">
        <f>COUNTIF('3 - Racer Cruiser'!$D:$D,'Dělené umístění'!$B75)</f>
        <v>0</v>
      </c>
      <c r="G75" s="88">
        <f>COUNTIF('4 - Cruiser lehký'!$D:$D,'Dělené umístění'!$B75)</f>
        <v>0</v>
      </c>
      <c r="H75" s="88">
        <f>COUNTIF('5 - Cruiser střední'!$D:$D,'Dělené umístění'!$B75)</f>
        <v>0</v>
      </c>
      <c r="I75" s="88">
        <f>COUNTIF('6 - Cruiser těžký'!$D:$D,'Dělené umístění'!$B75)</f>
        <v>0</v>
      </c>
    </row>
    <row r="76" spans="2:9" x14ac:dyDescent="0.25">
      <c r="B76" s="88">
        <v>74</v>
      </c>
      <c r="C76" s="88">
        <f>COUNTIF('Celkové pořadí'!$F:$F,'Dělené umístění'!$B76)</f>
        <v>0</v>
      </c>
      <c r="D76" s="88">
        <f>COUNTIF('1 - Závodní Speciály'!D:D,'Dělené umístění'!B76)</f>
        <v>0</v>
      </c>
      <c r="E76" s="88">
        <f>COUNTIF('2 - Open'!$D:$D,'Dělené umístění'!$B76)</f>
        <v>0</v>
      </c>
      <c r="F76" s="88">
        <f>COUNTIF('3 - Racer Cruiser'!$D:$D,'Dělené umístění'!$B76)</f>
        <v>0</v>
      </c>
      <c r="G76" s="88">
        <f>COUNTIF('4 - Cruiser lehký'!$D:$D,'Dělené umístění'!$B76)</f>
        <v>0</v>
      </c>
      <c r="H76" s="88">
        <f>COUNTIF('5 - Cruiser střední'!$D:$D,'Dělené umístění'!$B76)</f>
        <v>0</v>
      </c>
      <c r="I76" s="88">
        <f>COUNTIF('6 - Cruiser těžký'!$D:$D,'Dělené umístění'!$B76)</f>
        <v>0</v>
      </c>
    </row>
    <row r="77" spans="2:9" x14ac:dyDescent="0.25">
      <c r="B77" s="88">
        <v>75</v>
      </c>
      <c r="C77" s="88">
        <f>COUNTIF('Celkové pořadí'!$F:$F,'Dělené umístění'!$B77)</f>
        <v>0</v>
      </c>
      <c r="D77" s="88">
        <f>COUNTIF('1 - Závodní Speciály'!D:D,'Dělené umístění'!B77)</f>
        <v>0</v>
      </c>
      <c r="E77" s="88">
        <f>COUNTIF('2 - Open'!$D:$D,'Dělené umístění'!$B77)</f>
        <v>0</v>
      </c>
      <c r="F77" s="88">
        <f>COUNTIF('3 - Racer Cruiser'!$D:$D,'Dělené umístění'!$B77)</f>
        <v>0</v>
      </c>
      <c r="G77" s="88">
        <f>COUNTIF('4 - Cruiser lehký'!$D:$D,'Dělené umístění'!$B77)</f>
        <v>0</v>
      </c>
      <c r="H77" s="88">
        <f>COUNTIF('5 - Cruiser střední'!$D:$D,'Dělené umístění'!$B77)</f>
        <v>0</v>
      </c>
      <c r="I77" s="88">
        <f>COUNTIF('6 - Cruiser těžký'!$D:$D,'Dělené umístění'!$B77)</f>
        <v>0</v>
      </c>
    </row>
    <row r="78" spans="2:9" x14ac:dyDescent="0.25">
      <c r="B78" s="88">
        <v>76</v>
      </c>
      <c r="C78" s="88">
        <f>COUNTIF('Celkové pořadí'!$F:$F,'Dělené umístění'!$B78)</f>
        <v>0</v>
      </c>
      <c r="D78" s="88">
        <f>COUNTIF('1 - Závodní Speciály'!D:D,'Dělené umístění'!B78)</f>
        <v>0</v>
      </c>
      <c r="E78" s="88">
        <f>COUNTIF('2 - Open'!$D:$D,'Dělené umístění'!$B78)</f>
        <v>0</v>
      </c>
      <c r="F78" s="88">
        <f>COUNTIF('3 - Racer Cruiser'!$D:$D,'Dělené umístění'!$B78)</f>
        <v>0</v>
      </c>
      <c r="G78" s="88">
        <f>COUNTIF('4 - Cruiser lehký'!$D:$D,'Dělené umístění'!$B78)</f>
        <v>0</v>
      </c>
      <c r="H78" s="88">
        <f>COUNTIF('5 - Cruiser střední'!$D:$D,'Dělené umístění'!$B78)</f>
        <v>0</v>
      </c>
      <c r="I78" s="88">
        <f>COUNTIF('6 - Cruiser těžký'!$D:$D,'Dělené umístění'!$B78)</f>
        <v>0</v>
      </c>
    </row>
    <row r="79" spans="2:9" x14ac:dyDescent="0.25">
      <c r="B79" s="88">
        <v>77</v>
      </c>
      <c r="C79" s="88">
        <f>COUNTIF('Celkové pořadí'!$F:$F,'Dělené umístění'!$B79)</f>
        <v>0</v>
      </c>
      <c r="D79" s="88">
        <f>COUNTIF('1 - Závodní Speciály'!D:D,'Dělené umístění'!B79)</f>
        <v>0</v>
      </c>
      <c r="E79" s="88">
        <f>COUNTIF('2 - Open'!$D:$D,'Dělené umístění'!$B79)</f>
        <v>0</v>
      </c>
      <c r="F79" s="88">
        <f>COUNTIF('3 - Racer Cruiser'!$D:$D,'Dělené umístění'!$B79)</f>
        <v>0</v>
      </c>
      <c r="G79" s="88">
        <f>COUNTIF('4 - Cruiser lehký'!$D:$D,'Dělené umístění'!$B79)</f>
        <v>0</v>
      </c>
      <c r="H79" s="88">
        <f>COUNTIF('5 - Cruiser střední'!$D:$D,'Dělené umístění'!$B79)</f>
        <v>0</v>
      </c>
      <c r="I79" s="88">
        <f>COUNTIF('6 - Cruiser těžký'!$D:$D,'Dělené umístění'!$B79)</f>
        <v>0</v>
      </c>
    </row>
    <row r="80" spans="2:9" x14ac:dyDescent="0.25">
      <c r="B80" s="88">
        <v>78</v>
      </c>
      <c r="C80" s="88">
        <f>COUNTIF('Celkové pořadí'!$F:$F,'Dělené umístění'!$B80)</f>
        <v>0</v>
      </c>
      <c r="D80" s="88">
        <f>COUNTIF('1 - Závodní Speciály'!D:D,'Dělené umístění'!B80)</f>
        <v>0</v>
      </c>
      <c r="E80" s="88">
        <f>COUNTIF('2 - Open'!$D:$D,'Dělené umístění'!$B80)</f>
        <v>0</v>
      </c>
      <c r="F80" s="88">
        <f>COUNTIF('3 - Racer Cruiser'!$D:$D,'Dělené umístění'!$B80)</f>
        <v>0</v>
      </c>
      <c r="G80" s="88">
        <f>COUNTIF('4 - Cruiser lehký'!$D:$D,'Dělené umístění'!$B80)</f>
        <v>0</v>
      </c>
      <c r="H80" s="88">
        <f>COUNTIF('5 - Cruiser střední'!$D:$D,'Dělené umístění'!$B80)</f>
        <v>0</v>
      </c>
      <c r="I80" s="88">
        <f>COUNTIF('6 - Cruiser těžký'!$D:$D,'Dělené umístění'!$B80)</f>
        <v>0</v>
      </c>
    </row>
    <row r="81" spans="2:9" x14ac:dyDescent="0.25">
      <c r="B81" s="88">
        <v>79</v>
      </c>
      <c r="C81" s="88">
        <f>COUNTIF('Celkové pořadí'!$F:$F,'Dělené umístění'!$B81)</f>
        <v>1</v>
      </c>
      <c r="D81" s="88">
        <f>COUNTIF('1 - Závodní Speciály'!D:D,'Dělené umístění'!B81)</f>
        <v>0</v>
      </c>
      <c r="E81" s="88">
        <f>COUNTIF('2 - Open'!$D:$D,'Dělené umístění'!$B81)</f>
        <v>0</v>
      </c>
      <c r="F81" s="88">
        <f>COUNTIF('3 - Racer Cruiser'!$D:$D,'Dělené umístění'!$B81)</f>
        <v>0</v>
      </c>
      <c r="G81" s="88">
        <f>COUNTIF('4 - Cruiser lehký'!$D:$D,'Dělené umístění'!$B81)</f>
        <v>0</v>
      </c>
      <c r="H81" s="88">
        <f>COUNTIF('5 - Cruiser střední'!$D:$D,'Dělené umístění'!$B81)</f>
        <v>0</v>
      </c>
      <c r="I81" s="88">
        <f>COUNTIF('6 - Cruiser těžký'!$D:$D,'Dělené umístění'!$B81)</f>
        <v>0</v>
      </c>
    </row>
    <row r="82" spans="2:9" x14ac:dyDescent="0.25">
      <c r="B82" s="88">
        <v>80</v>
      </c>
      <c r="C82" s="88">
        <f>COUNTIF('Celkové pořadí'!$F:$F,'Dělené umístění'!$B82)</f>
        <v>3</v>
      </c>
      <c r="D82" s="88">
        <f>COUNTIF('1 - Závodní Speciály'!D:D,'Dělené umístění'!B82)</f>
        <v>0</v>
      </c>
      <c r="E82" s="88">
        <f>COUNTIF('2 - Open'!$D:$D,'Dělené umístění'!$B82)</f>
        <v>0</v>
      </c>
      <c r="F82" s="88">
        <f>COUNTIF('3 - Racer Cruiser'!$D:$D,'Dělené umístění'!$B82)</f>
        <v>0</v>
      </c>
      <c r="G82" s="88">
        <f>COUNTIF('4 - Cruiser lehký'!$D:$D,'Dělené umístění'!$B82)</f>
        <v>0</v>
      </c>
      <c r="H82" s="88">
        <f>COUNTIF('5 - Cruiser střední'!$D:$D,'Dělené umístění'!$B82)</f>
        <v>0</v>
      </c>
      <c r="I82" s="88">
        <f>COUNTIF('6 - Cruiser těžký'!$D:$D,'Dělené umístění'!$B82)</f>
        <v>0</v>
      </c>
    </row>
    <row r="83" spans="2:9" x14ac:dyDescent="0.25">
      <c r="B83" s="88">
        <v>81</v>
      </c>
      <c r="C83" s="88">
        <f>COUNTIF('Celkové pořadí'!$F:$F,'Dělené umístění'!$B83)</f>
        <v>0</v>
      </c>
      <c r="D83" s="88">
        <f>COUNTIF('1 - Závodní Speciály'!D:D,'Dělené umístění'!B83)</f>
        <v>0</v>
      </c>
      <c r="E83" s="88">
        <f>COUNTIF('2 - Open'!$D:$D,'Dělené umístění'!$B83)</f>
        <v>0</v>
      </c>
      <c r="F83" s="88">
        <f>COUNTIF('3 - Racer Cruiser'!$D:$D,'Dělené umístění'!$B83)</f>
        <v>0</v>
      </c>
      <c r="G83" s="88">
        <f>COUNTIF('4 - Cruiser lehký'!$D:$D,'Dělené umístění'!$B83)</f>
        <v>0</v>
      </c>
      <c r="H83" s="88">
        <f>COUNTIF('5 - Cruiser střední'!$D:$D,'Dělené umístění'!$B83)</f>
        <v>0</v>
      </c>
      <c r="I83" s="88">
        <f>COUNTIF('6 - Cruiser těžký'!$D:$D,'Dělené umístění'!$B83)</f>
        <v>0</v>
      </c>
    </row>
    <row r="84" spans="2:9" x14ac:dyDescent="0.25">
      <c r="B84" s="88">
        <v>82</v>
      </c>
      <c r="C84" s="88">
        <f>COUNTIF('Celkové pořadí'!$F:$F,'Dělené umístění'!$B84)</f>
        <v>0</v>
      </c>
      <c r="D84" s="88">
        <f>COUNTIF('1 - Závodní Speciály'!D:D,'Dělené umístění'!B84)</f>
        <v>0</v>
      </c>
      <c r="E84" s="88">
        <f>COUNTIF('2 - Open'!$D:$D,'Dělené umístění'!$B84)</f>
        <v>0</v>
      </c>
      <c r="F84" s="88">
        <f>COUNTIF('3 - Racer Cruiser'!$D:$D,'Dělené umístění'!$B84)</f>
        <v>0</v>
      </c>
      <c r="G84" s="88">
        <f>COUNTIF('4 - Cruiser lehký'!$D:$D,'Dělené umístění'!$B84)</f>
        <v>0</v>
      </c>
      <c r="H84" s="88">
        <f>COUNTIF('5 - Cruiser střední'!$D:$D,'Dělené umístění'!$B84)</f>
        <v>0</v>
      </c>
      <c r="I84" s="88">
        <f>COUNTIF('6 - Cruiser těžký'!$D:$D,'Dělené umístění'!$B84)</f>
        <v>0</v>
      </c>
    </row>
    <row r="85" spans="2:9" x14ac:dyDescent="0.25">
      <c r="B85" s="88">
        <v>83</v>
      </c>
      <c r="C85" s="88">
        <f>COUNTIF('Celkové pořadí'!$F:$F,'Dělené umístění'!$B85)</f>
        <v>0</v>
      </c>
      <c r="D85" s="88">
        <f>COUNTIF('1 - Závodní Speciály'!D:D,'Dělené umístění'!B85)</f>
        <v>0</v>
      </c>
      <c r="E85" s="88">
        <f>COUNTIF('2 - Open'!$D:$D,'Dělené umístění'!$B85)</f>
        <v>0</v>
      </c>
      <c r="F85" s="88">
        <f>COUNTIF('3 - Racer Cruiser'!$D:$D,'Dělené umístění'!$B85)</f>
        <v>0</v>
      </c>
      <c r="G85" s="88">
        <f>COUNTIF('4 - Cruiser lehký'!$D:$D,'Dělené umístění'!$B85)</f>
        <v>0</v>
      </c>
      <c r="H85" s="88">
        <f>COUNTIF('5 - Cruiser střední'!$D:$D,'Dělené umístění'!$B85)</f>
        <v>0</v>
      </c>
      <c r="I85" s="88">
        <f>COUNTIF('6 - Cruiser těžký'!$D:$D,'Dělené umístění'!$B85)</f>
        <v>0</v>
      </c>
    </row>
    <row r="86" spans="2:9" x14ac:dyDescent="0.25">
      <c r="B86" s="88">
        <v>84</v>
      </c>
      <c r="C86" s="88">
        <f>COUNTIF('Celkové pořadí'!$F:$F,'Dělené umístění'!$B86)</f>
        <v>0</v>
      </c>
      <c r="D86" s="88">
        <f>COUNTIF('1 - Závodní Speciály'!D:D,'Dělené umístění'!B86)</f>
        <v>0</v>
      </c>
      <c r="E86" s="88">
        <f>COUNTIF('2 - Open'!$D:$D,'Dělené umístění'!$B86)</f>
        <v>0</v>
      </c>
      <c r="F86" s="88">
        <f>COUNTIF('3 - Racer Cruiser'!$D:$D,'Dělené umístění'!$B86)</f>
        <v>0</v>
      </c>
      <c r="G86" s="88">
        <f>COUNTIF('4 - Cruiser lehký'!$D:$D,'Dělené umístění'!$B86)</f>
        <v>0</v>
      </c>
      <c r="H86" s="88">
        <f>COUNTIF('5 - Cruiser střední'!$D:$D,'Dělené umístění'!$B86)</f>
        <v>0</v>
      </c>
      <c r="I86" s="88">
        <f>COUNTIF('6 - Cruiser těžký'!$D:$D,'Dělené umístění'!$B86)</f>
        <v>0</v>
      </c>
    </row>
    <row r="87" spans="2:9" x14ac:dyDescent="0.25">
      <c r="B87" s="88">
        <v>85</v>
      </c>
      <c r="C87" s="88">
        <f>COUNTIF('Celkové pořadí'!$F:$F,'Dělené umístění'!$B87)</f>
        <v>0</v>
      </c>
      <c r="D87" s="88">
        <f>COUNTIF('1 - Závodní Speciály'!D:D,'Dělené umístění'!B87)</f>
        <v>0</v>
      </c>
      <c r="E87" s="88">
        <f>COUNTIF('2 - Open'!$D:$D,'Dělené umístění'!$B87)</f>
        <v>0</v>
      </c>
      <c r="F87" s="88">
        <f>COUNTIF('3 - Racer Cruiser'!$D:$D,'Dělené umístění'!$B87)</f>
        <v>0</v>
      </c>
      <c r="G87" s="88">
        <f>COUNTIF('4 - Cruiser lehký'!$D:$D,'Dělené umístění'!$B87)</f>
        <v>0</v>
      </c>
      <c r="H87" s="88">
        <f>COUNTIF('5 - Cruiser střední'!$D:$D,'Dělené umístění'!$B87)</f>
        <v>0</v>
      </c>
      <c r="I87" s="88">
        <f>COUNTIF('6 - Cruiser těžký'!$D:$D,'Dělené umístění'!$B87)</f>
        <v>0</v>
      </c>
    </row>
    <row r="88" spans="2:9" x14ac:dyDescent="0.25">
      <c r="B88" s="88">
        <v>86</v>
      </c>
      <c r="C88" s="88">
        <f>COUNTIF('Celkové pořadí'!$F:$F,'Dělené umístění'!$B88)</f>
        <v>1</v>
      </c>
      <c r="D88" s="88">
        <f>COUNTIF('1 - Závodní Speciály'!D:D,'Dělené umístění'!B88)</f>
        <v>0</v>
      </c>
      <c r="E88" s="88">
        <f>COUNTIF('2 - Open'!$D:$D,'Dělené umístění'!$B88)</f>
        <v>0</v>
      </c>
      <c r="F88" s="88">
        <f>COUNTIF('3 - Racer Cruiser'!$D:$D,'Dělené umístění'!$B88)</f>
        <v>0</v>
      </c>
      <c r="G88" s="88">
        <f>COUNTIF('4 - Cruiser lehký'!$D:$D,'Dělené umístění'!$B88)</f>
        <v>0</v>
      </c>
      <c r="H88" s="88">
        <f>COUNTIF('5 - Cruiser střední'!$D:$D,'Dělené umístění'!$B88)</f>
        <v>0</v>
      </c>
      <c r="I88" s="88">
        <f>COUNTIF('6 - Cruiser těžký'!$D:$D,'Dělené umístění'!$B88)</f>
        <v>0</v>
      </c>
    </row>
    <row r="89" spans="2:9" x14ac:dyDescent="0.25">
      <c r="B89" s="88">
        <v>87</v>
      </c>
      <c r="C89" s="88">
        <f>COUNTIF('Celkové pořadí'!$F:$F,'Dělené umístění'!$B89)</f>
        <v>0</v>
      </c>
      <c r="D89" s="88">
        <f>COUNTIF('1 - Závodní Speciály'!D:D,'Dělené umístění'!B89)</f>
        <v>0</v>
      </c>
      <c r="E89" s="88">
        <f>COUNTIF('2 - Open'!$D:$D,'Dělené umístění'!$B89)</f>
        <v>0</v>
      </c>
      <c r="F89" s="88">
        <f>COUNTIF('3 - Racer Cruiser'!$D:$D,'Dělené umístění'!$B89)</f>
        <v>0</v>
      </c>
      <c r="G89" s="88">
        <f>COUNTIF('4 - Cruiser lehký'!$D:$D,'Dělené umístění'!$B89)</f>
        <v>0</v>
      </c>
      <c r="H89" s="88">
        <f>COUNTIF('5 - Cruiser střední'!$D:$D,'Dělené umístění'!$B89)</f>
        <v>0</v>
      </c>
      <c r="I89" s="88">
        <f>COUNTIF('6 - Cruiser těžký'!$D:$D,'Dělené umístění'!$B89)</f>
        <v>0</v>
      </c>
    </row>
    <row r="90" spans="2:9" x14ac:dyDescent="0.25">
      <c r="B90" s="88">
        <v>88</v>
      </c>
      <c r="C90" s="88">
        <f>COUNTIF('Celkové pořadí'!$F:$F,'Dělené umístění'!$B90)</f>
        <v>1</v>
      </c>
      <c r="D90" s="88">
        <f>COUNTIF('1 - Závodní Speciály'!D:D,'Dělené umístění'!B90)</f>
        <v>0</v>
      </c>
      <c r="E90" s="88">
        <f>COUNTIF('2 - Open'!$D:$D,'Dělené umístění'!$B90)</f>
        <v>0</v>
      </c>
      <c r="F90" s="88">
        <f>COUNTIF('3 - Racer Cruiser'!$D:$D,'Dělené umístění'!$B90)</f>
        <v>0</v>
      </c>
      <c r="G90" s="88">
        <f>COUNTIF('4 - Cruiser lehký'!$D:$D,'Dělené umístění'!$B90)</f>
        <v>0</v>
      </c>
      <c r="H90" s="88">
        <f>COUNTIF('5 - Cruiser střední'!$D:$D,'Dělené umístění'!$B90)</f>
        <v>0</v>
      </c>
      <c r="I90" s="88">
        <f>COUNTIF('6 - Cruiser těžký'!$D:$D,'Dělené umístění'!$B90)</f>
        <v>0</v>
      </c>
    </row>
    <row r="91" spans="2:9" x14ac:dyDescent="0.25">
      <c r="B91" s="88">
        <v>89</v>
      </c>
      <c r="C91" s="88">
        <f>COUNTIF('Celkové pořadí'!$F:$F,'Dělené umístění'!$B91)</f>
        <v>0</v>
      </c>
      <c r="D91" s="88">
        <f>COUNTIF('1 - Závodní Speciály'!D:D,'Dělené umístění'!B91)</f>
        <v>0</v>
      </c>
      <c r="E91" s="88">
        <f>COUNTIF('2 - Open'!$D:$D,'Dělené umístění'!$B91)</f>
        <v>0</v>
      </c>
      <c r="F91" s="88">
        <f>COUNTIF('3 - Racer Cruiser'!$D:$D,'Dělené umístění'!$B91)</f>
        <v>0</v>
      </c>
      <c r="G91" s="88">
        <f>COUNTIF('4 - Cruiser lehký'!$D:$D,'Dělené umístění'!$B91)</f>
        <v>0</v>
      </c>
      <c r="H91" s="88">
        <f>COUNTIF('5 - Cruiser střední'!$D:$D,'Dělené umístění'!$B91)</f>
        <v>0</v>
      </c>
      <c r="I91" s="88">
        <f>COUNTIF('6 - Cruiser těžký'!$D:$D,'Dělené umístění'!$B91)</f>
        <v>0</v>
      </c>
    </row>
    <row r="92" spans="2:9" x14ac:dyDescent="0.25">
      <c r="B92" s="88">
        <v>90</v>
      </c>
      <c r="C92" s="88">
        <f>COUNTIF('Celkové pořadí'!$F:$F,'Dělené umístění'!$B92)</f>
        <v>0</v>
      </c>
      <c r="D92" s="88">
        <f>COUNTIF('1 - Závodní Speciály'!D:D,'Dělené umístění'!B92)</f>
        <v>0</v>
      </c>
      <c r="E92" s="88">
        <f>COUNTIF('2 - Open'!$D:$D,'Dělené umístění'!$B92)</f>
        <v>0</v>
      </c>
      <c r="F92" s="88">
        <f>COUNTIF('3 - Racer Cruiser'!$D:$D,'Dělené umístění'!$B92)</f>
        <v>0</v>
      </c>
      <c r="G92" s="88">
        <f>COUNTIF('4 - Cruiser lehký'!$D:$D,'Dělené umístění'!$B92)</f>
        <v>0</v>
      </c>
      <c r="H92" s="88">
        <f>COUNTIF('5 - Cruiser střední'!$D:$D,'Dělené umístění'!$B92)</f>
        <v>0</v>
      </c>
      <c r="I92" s="88">
        <f>COUNTIF('6 - Cruiser těžký'!$D:$D,'Dělené umístění'!$B92)</f>
        <v>0</v>
      </c>
    </row>
    <row r="93" spans="2:9" x14ac:dyDescent="0.25">
      <c r="B93" s="88">
        <v>91</v>
      </c>
      <c r="C93" s="88">
        <f>COUNTIF('Celkové pořadí'!$F:$F,'Dělené umístění'!$B93)</f>
        <v>0</v>
      </c>
      <c r="D93" s="88">
        <f>COUNTIF('1 - Závodní Speciály'!D:D,'Dělené umístění'!B93)</f>
        <v>0</v>
      </c>
      <c r="E93" s="88">
        <f>COUNTIF('2 - Open'!$D:$D,'Dělené umístění'!$B93)</f>
        <v>0</v>
      </c>
      <c r="F93" s="88">
        <f>COUNTIF('3 - Racer Cruiser'!$D:$D,'Dělené umístění'!$B93)</f>
        <v>0</v>
      </c>
      <c r="G93" s="88">
        <f>COUNTIF('4 - Cruiser lehký'!$D:$D,'Dělené umístění'!$B93)</f>
        <v>0</v>
      </c>
      <c r="H93" s="88">
        <f>COUNTIF('5 - Cruiser střední'!$D:$D,'Dělené umístění'!$B93)</f>
        <v>0</v>
      </c>
      <c r="I93" s="88">
        <f>COUNTIF('6 - Cruiser těžký'!$D:$D,'Dělené umístění'!$B93)</f>
        <v>0</v>
      </c>
    </row>
    <row r="94" spans="2:9" x14ac:dyDescent="0.25">
      <c r="B94" s="88">
        <v>92</v>
      </c>
      <c r="C94" s="88">
        <f>COUNTIF('Celkové pořadí'!$F:$F,'Dělené umístění'!$B94)</f>
        <v>0</v>
      </c>
      <c r="D94" s="88">
        <f>COUNTIF('1 - Závodní Speciály'!D:D,'Dělené umístění'!B94)</f>
        <v>0</v>
      </c>
      <c r="E94" s="88">
        <f>COUNTIF('2 - Open'!$D:$D,'Dělené umístění'!$B94)</f>
        <v>0</v>
      </c>
      <c r="F94" s="88">
        <f>COUNTIF('3 - Racer Cruiser'!$D:$D,'Dělené umístění'!$B94)</f>
        <v>0</v>
      </c>
      <c r="G94" s="88">
        <f>COUNTIF('4 - Cruiser lehký'!$D:$D,'Dělené umístění'!$B94)</f>
        <v>0</v>
      </c>
      <c r="H94" s="88">
        <f>COUNTIF('5 - Cruiser střední'!$D:$D,'Dělené umístění'!$B94)</f>
        <v>0</v>
      </c>
      <c r="I94" s="88">
        <f>COUNTIF('6 - Cruiser těžký'!$D:$D,'Dělené umístění'!$B94)</f>
        <v>0</v>
      </c>
    </row>
    <row r="95" spans="2:9" x14ac:dyDescent="0.25">
      <c r="B95" s="88">
        <v>93</v>
      </c>
      <c r="C95" s="88">
        <f>COUNTIF('Celkové pořadí'!$F:$F,'Dělené umístění'!$B95)</f>
        <v>0</v>
      </c>
      <c r="D95" s="88">
        <f>COUNTIF('1 - Závodní Speciály'!D:D,'Dělené umístění'!B95)</f>
        <v>0</v>
      </c>
      <c r="E95" s="88">
        <f>COUNTIF('2 - Open'!$D:$D,'Dělené umístění'!$B95)</f>
        <v>0</v>
      </c>
      <c r="F95" s="88">
        <f>COUNTIF('3 - Racer Cruiser'!$D:$D,'Dělené umístění'!$B95)</f>
        <v>0</v>
      </c>
      <c r="G95" s="88">
        <f>COUNTIF('4 - Cruiser lehký'!$D:$D,'Dělené umístění'!$B95)</f>
        <v>0</v>
      </c>
      <c r="H95" s="88">
        <f>COUNTIF('5 - Cruiser střední'!$D:$D,'Dělené umístění'!$B95)</f>
        <v>0</v>
      </c>
      <c r="I95" s="88">
        <f>COUNTIF('6 - Cruiser těžký'!$D:$D,'Dělené umístění'!$B95)</f>
        <v>0</v>
      </c>
    </row>
    <row r="96" spans="2:9" x14ac:dyDescent="0.25">
      <c r="B96" s="88">
        <v>94</v>
      </c>
      <c r="C96" s="88">
        <f>COUNTIF('Celkové pořadí'!$F:$F,'Dělené umístění'!$B96)</f>
        <v>0</v>
      </c>
      <c r="D96" s="88">
        <f>COUNTIF('1 - Závodní Speciály'!D:D,'Dělené umístění'!B96)</f>
        <v>0</v>
      </c>
      <c r="E96" s="88">
        <f>COUNTIF('2 - Open'!$D:$D,'Dělené umístění'!$B96)</f>
        <v>0</v>
      </c>
      <c r="F96" s="88">
        <f>COUNTIF('3 - Racer Cruiser'!$D:$D,'Dělené umístění'!$B96)</f>
        <v>0</v>
      </c>
      <c r="G96" s="88">
        <f>COUNTIF('4 - Cruiser lehký'!$D:$D,'Dělené umístění'!$B96)</f>
        <v>0</v>
      </c>
      <c r="H96" s="88">
        <f>COUNTIF('5 - Cruiser střední'!$D:$D,'Dělené umístění'!$B96)</f>
        <v>0</v>
      </c>
      <c r="I96" s="88">
        <f>COUNTIF('6 - Cruiser těžký'!$D:$D,'Dělené umístění'!$B96)</f>
        <v>0</v>
      </c>
    </row>
    <row r="97" spans="2:9" x14ac:dyDescent="0.25">
      <c r="B97" s="88">
        <v>95</v>
      </c>
      <c r="C97" s="88">
        <f>COUNTIF('Celkové pořadí'!$F:$F,'Dělené umístění'!$B97)</f>
        <v>1</v>
      </c>
      <c r="D97" s="88">
        <f>COUNTIF('1 - Závodní Speciály'!D:D,'Dělené umístění'!B97)</f>
        <v>0</v>
      </c>
      <c r="E97" s="88">
        <f>COUNTIF('2 - Open'!$D:$D,'Dělené umístění'!$B97)</f>
        <v>0</v>
      </c>
      <c r="F97" s="88">
        <f>COUNTIF('3 - Racer Cruiser'!$D:$D,'Dělené umístění'!$B97)</f>
        <v>0</v>
      </c>
      <c r="G97" s="88">
        <f>COUNTIF('4 - Cruiser lehký'!$D:$D,'Dělené umístění'!$B97)</f>
        <v>0</v>
      </c>
      <c r="H97" s="88">
        <f>COUNTIF('5 - Cruiser střední'!$D:$D,'Dělené umístění'!$B97)</f>
        <v>0</v>
      </c>
      <c r="I97" s="88">
        <f>COUNTIF('6 - Cruiser těžký'!$D:$D,'Dělené umístění'!$B97)</f>
        <v>0</v>
      </c>
    </row>
    <row r="98" spans="2:9" x14ac:dyDescent="0.25">
      <c r="B98" s="88">
        <v>96</v>
      </c>
      <c r="C98" s="88">
        <f>COUNTIF('Celkové pořadí'!$F:$F,'Dělené umístění'!$B98)</f>
        <v>0</v>
      </c>
      <c r="D98" s="88">
        <f>COUNTIF('1 - Závodní Speciály'!D:D,'Dělené umístění'!B98)</f>
        <v>0</v>
      </c>
      <c r="E98" s="88">
        <f>COUNTIF('2 - Open'!$D:$D,'Dělené umístění'!$B98)</f>
        <v>0</v>
      </c>
      <c r="F98" s="88">
        <f>COUNTIF('3 - Racer Cruiser'!$D:$D,'Dělené umístění'!$B98)</f>
        <v>0</v>
      </c>
      <c r="G98" s="88">
        <f>COUNTIF('4 - Cruiser lehký'!$D:$D,'Dělené umístění'!$B98)</f>
        <v>0</v>
      </c>
      <c r="H98" s="88">
        <f>COUNTIF('5 - Cruiser střední'!$D:$D,'Dělené umístění'!$B98)</f>
        <v>0</v>
      </c>
      <c r="I98" s="88">
        <f>COUNTIF('6 - Cruiser těžký'!$D:$D,'Dělené umístění'!$B98)</f>
        <v>0</v>
      </c>
    </row>
    <row r="99" spans="2:9" x14ac:dyDescent="0.25">
      <c r="B99" s="88">
        <v>97</v>
      </c>
      <c r="C99" s="88">
        <f>COUNTIF('Celkové pořadí'!$F:$F,'Dělené umístění'!$B99)</f>
        <v>1</v>
      </c>
      <c r="D99" s="88">
        <f>COUNTIF('1 - Závodní Speciály'!D:D,'Dělené umístění'!B99)</f>
        <v>0</v>
      </c>
      <c r="E99" s="88">
        <f>COUNTIF('2 - Open'!$D:$D,'Dělené umístění'!$B99)</f>
        <v>0</v>
      </c>
      <c r="F99" s="88">
        <f>COUNTIF('3 - Racer Cruiser'!$D:$D,'Dělené umístění'!$B99)</f>
        <v>0</v>
      </c>
      <c r="G99" s="88">
        <f>COUNTIF('4 - Cruiser lehký'!$D:$D,'Dělené umístění'!$B99)</f>
        <v>0</v>
      </c>
      <c r="H99" s="88">
        <f>COUNTIF('5 - Cruiser střední'!$D:$D,'Dělené umístění'!$B99)</f>
        <v>0</v>
      </c>
      <c r="I99" s="88">
        <f>COUNTIF('6 - Cruiser těžký'!$D:$D,'Dělené umístění'!$B99)</f>
        <v>0</v>
      </c>
    </row>
    <row r="100" spans="2:9" x14ac:dyDescent="0.25">
      <c r="B100" s="88">
        <v>98</v>
      </c>
      <c r="C100" s="88">
        <f>COUNTIF('Celkové pořadí'!$F:$F,'Dělené umístění'!$B100)</f>
        <v>1</v>
      </c>
      <c r="D100" s="88">
        <f>COUNTIF('1 - Závodní Speciály'!D:D,'Dělené umístění'!B100)</f>
        <v>0</v>
      </c>
      <c r="E100" s="88">
        <f>COUNTIF('2 - Open'!$D:$D,'Dělené umístění'!$B100)</f>
        <v>0</v>
      </c>
      <c r="F100" s="88">
        <f>COUNTIF('3 - Racer Cruiser'!$D:$D,'Dělené umístění'!$B100)</f>
        <v>0</v>
      </c>
      <c r="G100" s="88">
        <f>COUNTIF('4 - Cruiser lehký'!$D:$D,'Dělené umístění'!$B100)</f>
        <v>0</v>
      </c>
      <c r="H100" s="88">
        <f>COUNTIF('5 - Cruiser střední'!$D:$D,'Dělené umístění'!$B100)</f>
        <v>0</v>
      </c>
      <c r="I100" s="88">
        <f>COUNTIF('6 - Cruiser těžký'!$D:$D,'Dělené umístění'!$B100)</f>
        <v>0</v>
      </c>
    </row>
    <row r="101" spans="2:9" x14ac:dyDescent="0.25">
      <c r="B101" s="88">
        <v>99</v>
      </c>
      <c r="C101" s="88">
        <f>COUNTIF('Celkové pořadí'!$F:$F,'Dělené umístění'!$B101)</f>
        <v>0</v>
      </c>
      <c r="D101" s="88">
        <f>COUNTIF('1 - Závodní Speciály'!D:D,'Dělené umístění'!B101)</f>
        <v>0</v>
      </c>
      <c r="E101" s="88">
        <f>COUNTIF('2 - Open'!$D:$D,'Dělené umístění'!$B101)</f>
        <v>0</v>
      </c>
      <c r="F101" s="88">
        <f>COUNTIF('3 - Racer Cruiser'!$D:$D,'Dělené umístění'!$B101)</f>
        <v>0</v>
      </c>
      <c r="G101" s="88">
        <f>COUNTIF('4 - Cruiser lehký'!$D:$D,'Dělené umístění'!$B101)</f>
        <v>0</v>
      </c>
      <c r="H101" s="88">
        <f>COUNTIF('5 - Cruiser střední'!$D:$D,'Dělené umístění'!$B101)</f>
        <v>0</v>
      </c>
      <c r="I101" s="88">
        <f>COUNTIF('6 - Cruiser těžký'!$D:$D,'Dělené umístění'!$B101)</f>
        <v>0</v>
      </c>
    </row>
    <row r="102" spans="2:9" x14ac:dyDescent="0.25">
      <c r="B102" s="88">
        <v>100</v>
      </c>
      <c r="C102" s="88">
        <f>COUNTIF('Celkové pořadí'!$F:$F,'Dělené umístění'!$B102)</f>
        <v>1</v>
      </c>
      <c r="D102" s="88">
        <f>COUNTIF('1 - Závodní Speciály'!D:D,'Dělené umístění'!B102)</f>
        <v>0</v>
      </c>
      <c r="E102" s="88">
        <f>COUNTIF('2 - Open'!$D:$D,'Dělené umístění'!$B102)</f>
        <v>0</v>
      </c>
      <c r="F102" s="88">
        <f>COUNTIF('3 - Racer Cruiser'!$D:$D,'Dělené umístění'!$B102)</f>
        <v>0</v>
      </c>
      <c r="G102" s="88">
        <f>COUNTIF('4 - Cruiser lehký'!$D:$D,'Dělené umístění'!$B102)</f>
        <v>0</v>
      </c>
      <c r="H102" s="88">
        <f>COUNTIF('5 - Cruiser střední'!$D:$D,'Dělené umístění'!$B102)</f>
        <v>0</v>
      </c>
      <c r="I102" s="88">
        <f>COUNTIF('6 - Cruiser těžký'!$D:$D,'Dělené umístění'!$B102)</f>
        <v>0</v>
      </c>
    </row>
    <row r="103" spans="2:9" x14ac:dyDescent="0.25">
      <c r="B103" s="88">
        <v>101</v>
      </c>
      <c r="C103" s="88">
        <f>COUNTIF('Celkové pořadí'!$F:$F,'Dělené umístění'!$B103)</f>
        <v>0</v>
      </c>
      <c r="D103" s="88">
        <f>COUNTIF('1 - Závodní Speciály'!D:D,'Dělené umístění'!B103)</f>
        <v>0</v>
      </c>
      <c r="E103" s="88">
        <f>COUNTIF('2 - Open'!$D:$D,'Dělené umístění'!$B103)</f>
        <v>0</v>
      </c>
      <c r="F103" s="88">
        <f>COUNTIF('3 - Racer Cruiser'!$D:$D,'Dělené umístění'!$B103)</f>
        <v>0</v>
      </c>
      <c r="G103" s="88">
        <f>COUNTIF('4 - Cruiser lehký'!$D:$D,'Dělené umístění'!$B103)</f>
        <v>0</v>
      </c>
      <c r="H103" s="88">
        <f>COUNTIF('5 - Cruiser střední'!$D:$D,'Dělené umístění'!$B103)</f>
        <v>0</v>
      </c>
      <c r="I103" s="88">
        <f>COUNTIF('6 - Cruiser těžký'!$D:$D,'Dělené umístění'!$B103)</f>
        <v>0</v>
      </c>
    </row>
    <row r="104" spans="2:9" x14ac:dyDescent="0.25">
      <c r="B104" s="88">
        <v>102</v>
      </c>
      <c r="C104" s="88">
        <f>COUNTIF('Celkové pořadí'!$F:$F,'Dělené umístění'!$B104)</f>
        <v>0</v>
      </c>
      <c r="D104" s="88">
        <f>COUNTIF('1 - Závodní Speciály'!D:D,'Dělené umístění'!B104)</f>
        <v>0</v>
      </c>
      <c r="E104" s="88">
        <f>COUNTIF('2 - Open'!$D:$D,'Dělené umístění'!$B104)</f>
        <v>0</v>
      </c>
      <c r="F104" s="88">
        <f>COUNTIF('3 - Racer Cruiser'!$D:$D,'Dělené umístění'!$B104)</f>
        <v>0</v>
      </c>
      <c r="G104" s="88">
        <f>COUNTIF('4 - Cruiser lehký'!$D:$D,'Dělené umístění'!$B104)</f>
        <v>0</v>
      </c>
      <c r="H104" s="88">
        <f>COUNTIF('5 - Cruiser střední'!$D:$D,'Dělené umístění'!$B104)</f>
        <v>0</v>
      </c>
      <c r="I104" s="88">
        <f>COUNTIF('6 - Cruiser těžký'!$D:$D,'Dělené umístění'!$B104)</f>
        <v>0</v>
      </c>
    </row>
    <row r="105" spans="2:9" x14ac:dyDescent="0.25">
      <c r="B105" s="88">
        <v>103</v>
      </c>
      <c r="C105" s="88">
        <f>COUNTIF('Celkové pořadí'!$F:$F,'Dělené umístění'!$B105)</f>
        <v>0</v>
      </c>
      <c r="D105" s="88">
        <f>COUNTIF('1 - Závodní Speciály'!D:D,'Dělené umístění'!B105)</f>
        <v>0</v>
      </c>
      <c r="E105" s="88">
        <f>COUNTIF('2 - Open'!$D:$D,'Dělené umístění'!$B105)</f>
        <v>0</v>
      </c>
      <c r="F105" s="88">
        <f>COUNTIF('3 - Racer Cruiser'!$D:$D,'Dělené umístění'!$B105)</f>
        <v>0</v>
      </c>
      <c r="G105" s="88">
        <f>COUNTIF('4 - Cruiser lehký'!$D:$D,'Dělené umístění'!$B105)</f>
        <v>0</v>
      </c>
      <c r="H105" s="88">
        <f>COUNTIF('5 - Cruiser střední'!$D:$D,'Dělené umístění'!$B105)</f>
        <v>0</v>
      </c>
      <c r="I105" s="88">
        <f>COUNTIF('6 - Cruiser těžký'!$D:$D,'Dělené umístění'!$B105)</f>
        <v>0</v>
      </c>
    </row>
    <row r="106" spans="2:9" x14ac:dyDescent="0.25">
      <c r="B106" s="88">
        <v>104</v>
      </c>
      <c r="C106" s="88">
        <f>COUNTIF('Celkové pořadí'!$F:$F,'Dělené umístění'!$B106)</f>
        <v>0</v>
      </c>
      <c r="D106" s="88">
        <f>COUNTIF('1 - Závodní Speciály'!D:D,'Dělené umístění'!B106)</f>
        <v>0</v>
      </c>
      <c r="E106" s="88">
        <f>COUNTIF('2 - Open'!$D:$D,'Dělené umístění'!$B106)</f>
        <v>0</v>
      </c>
      <c r="F106" s="88">
        <f>COUNTIF('3 - Racer Cruiser'!$D:$D,'Dělené umístění'!$B106)</f>
        <v>0</v>
      </c>
      <c r="G106" s="88">
        <f>COUNTIF('4 - Cruiser lehký'!$D:$D,'Dělené umístění'!$B106)</f>
        <v>0</v>
      </c>
      <c r="H106" s="88">
        <f>COUNTIF('5 - Cruiser střední'!$D:$D,'Dělené umístění'!$B106)</f>
        <v>0</v>
      </c>
      <c r="I106" s="88">
        <f>COUNTIF('6 - Cruiser těžký'!$D:$D,'Dělené umístění'!$B106)</f>
        <v>0</v>
      </c>
    </row>
    <row r="107" spans="2:9" x14ac:dyDescent="0.25">
      <c r="B107" s="88">
        <v>105</v>
      </c>
      <c r="C107" s="88">
        <f>COUNTIF('Celkové pořadí'!$F:$F,'Dělené umístění'!$B107)</f>
        <v>0</v>
      </c>
      <c r="D107" s="88">
        <f>COUNTIF('1 - Závodní Speciály'!D:D,'Dělené umístění'!B107)</f>
        <v>0</v>
      </c>
      <c r="E107" s="88">
        <f>COUNTIF('2 - Open'!$D:$D,'Dělené umístění'!$B107)</f>
        <v>0</v>
      </c>
      <c r="F107" s="88">
        <f>COUNTIF('3 - Racer Cruiser'!$D:$D,'Dělené umístění'!$B107)</f>
        <v>0</v>
      </c>
      <c r="G107" s="88">
        <f>COUNTIF('4 - Cruiser lehký'!$D:$D,'Dělené umístění'!$B107)</f>
        <v>0</v>
      </c>
      <c r="H107" s="88">
        <f>COUNTIF('5 - Cruiser střední'!$D:$D,'Dělené umístění'!$B107)</f>
        <v>0</v>
      </c>
      <c r="I107" s="88">
        <f>COUNTIF('6 - Cruiser těžký'!$D:$D,'Dělené umístění'!$B107)</f>
        <v>0</v>
      </c>
    </row>
    <row r="108" spans="2:9" x14ac:dyDescent="0.25">
      <c r="B108" s="88">
        <v>106</v>
      </c>
      <c r="C108" s="88">
        <f>COUNTIF('Celkové pořadí'!$F:$F,'Dělené umístění'!$B108)</f>
        <v>0</v>
      </c>
      <c r="D108" s="88">
        <f>COUNTIF('1 - Závodní Speciály'!D:D,'Dělené umístění'!B108)</f>
        <v>0</v>
      </c>
      <c r="E108" s="88">
        <f>COUNTIF('2 - Open'!$D:$D,'Dělené umístění'!$B108)</f>
        <v>0</v>
      </c>
      <c r="F108" s="88">
        <f>COUNTIF('3 - Racer Cruiser'!$D:$D,'Dělené umístění'!$B108)</f>
        <v>0</v>
      </c>
      <c r="G108" s="88">
        <f>COUNTIF('4 - Cruiser lehký'!$D:$D,'Dělené umístění'!$B108)</f>
        <v>0</v>
      </c>
      <c r="H108" s="88">
        <f>COUNTIF('5 - Cruiser střední'!$D:$D,'Dělené umístění'!$B108)</f>
        <v>0</v>
      </c>
      <c r="I108" s="88">
        <f>COUNTIF('6 - Cruiser těžký'!$D:$D,'Dělené umístění'!$B108)</f>
        <v>0</v>
      </c>
    </row>
    <row r="109" spans="2:9" x14ac:dyDescent="0.25">
      <c r="B109" s="88">
        <v>107</v>
      </c>
      <c r="C109" s="88">
        <f>COUNTIF('Celkové pořadí'!$F:$F,'Dělené umístění'!$B109)</f>
        <v>0</v>
      </c>
      <c r="D109" s="88">
        <f>COUNTIF('1 - Závodní Speciály'!D:D,'Dělené umístění'!B109)</f>
        <v>0</v>
      </c>
      <c r="E109" s="88">
        <f>COUNTIF('2 - Open'!$D:$D,'Dělené umístění'!$B109)</f>
        <v>0</v>
      </c>
      <c r="F109" s="88">
        <f>COUNTIF('3 - Racer Cruiser'!$D:$D,'Dělené umístění'!$B109)</f>
        <v>0</v>
      </c>
      <c r="G109" s="88">
        <f>COUNTIF('4 - Cruiser lehký'!$D:$D,'Dělené umístění'!$B109)</f>
        <v>0</v>
      </c>
      <c r="H109" s="88">
        <f>COUNTIF('5 - Cruiser střední'!$D:$D,'Dělené umístění'!$B109)</f>
        <v>0</v>
      </c>
      <c r="I109" s="88">
        <f>COUNTIF('6 - Cruiser těžký'!$D:$D,'Dělené umístění'!$B109)</f>
        <v>0</v>
      </c>
    </row>
    <row r="110" spans="2:9" x14ac:dyDescent="0.25">
      <c r="B110" s="88">
        <v>108</v>
      </c>
      <c r="C110" s="88">
        <f>COUNTIF('Celkové pořadí'!$F:$F,'Dělené umístění'!$B110)</f>
        <v>0</v>
      </c>
      <c r="D110" s="88">
        <f>COUNTIF('1 - Závodní Speciály'!D:D,'Dělené umístění'!B110)</f>
        <v>0</v>
      </c>
      <c r="E110" s="88">
        <f>COUNTIF('2 - Open'!$D:$D,'Dělené umístění'!$B110)</f>
        <v>0</v>
      </c>
      <c r="F110" s="88">
        <f>COUNTIF('3 - Racer Cruiser'!$D:$D,'Dělené umístění'!$B110)</f>
        <v>0</v>
      </c>
      <c r="G110" s="88">
        <f>COUNTIF('4 - Cruiser lehký'!$D:$D,'Dělené umístění'!$B110)</f>
        <v>0</v>
      </c>
      <c r="H110" s="88">
        <f>COUNTIF('5 - Cruiser střední'!$D:$D,'Dělené umístění'!$B110)</f>
        <v>0</v>
      </c>
      <c r="I110" s="88">
        <f>COUNTIF('6 - Cruiser těžký'!$D:$D,'Dělené umístění'!$B110)</f>
        <v>0</v>
      </c>
    </row>
    <row r="111" spans="2:9" x14ac:dyDescent="0.25">
      <c r="B111" s="88">
        <v>109</v>
      </c>
      <c r="C111" s="88">
        <f>COUNTIF('Celkové pořadí'!$F:$F,'Dělené umístění'!$B111)</f>
        <v>0</v>
      </c>
      <c r="D111" s="88">
        <f>COUNTIF('1 - Závodní Speciály'!D:D,'Dělené umístění'!B111)</f>
        <v>0</v>
      </c>
      <c r="E111" s="88">
        <f>COUNTIF('2 - Open'!$D:$D,'Dělené umístění'!$B111)</f>
        <v>0</v>
      </c>
      <c r="F111" s="88">
        <f>COUNTIF('3 - Racer Cruiser'!$D:$D,'Dělené umístění'!$B111)</f>
        <v>0</v>
      </c>
      <c r="G111" s="88">
        <f>COUNTIF('4 - Cruiser lehký'!$D:$D,'Dělené umístění'!$B111)</f>
        <v>0</v>
      </c>
      <c r="H111" s="88">
        <f>COUNTIF('5 - Cruiser střední'!$D:$D,'Dělené umístění'!$B111)</f>
        <v>0</v>
      </c>
      <c r="I111" s="88">
        <f>COUNTIF('6 - Cruiser těžký'!$D:$D,'Dělené umístění'!$B111)</f>
        <v>0</v>
      </c>
    </row>
    <row r="112" spans="2:9" x14ac:dyDescent="0.25">
      <c r="B112" s="88">
        <v>110</v>
      </c>
      <c r="C112" s="88">
        <f>COUNTIF('Celkové pořadí'!$F:$F,'Dělené umístění'!$B112)</f>
        <v>0</v>
      </c>
      <c r="D112" s="88">
        <f>COUNTIF('1 - Závodní Speciály'!D:D,'Dělené umístění'!B112)</f>
        <v>0</v>
      </c>
      <c r="E112" s="88">
        <f>COUNTIF('2 - Open'!$D:$D,'Dělené umístění'!$B112)</f>
        <v>0</v>
      </c>
      <c r="F112" s="88">
        <f>COUNTIF('3 - Racer Cruiser'!$D:$D,'Dělené umístění'!$B112)</f>
        <v>0</v>
      </c>
      <c r="G112" s="88">
        <f>COUNTIF('4 - Cruiser lehký'!$D:$D,'Dělené umístění'!$B112)</f>
        <v>0</v>
      </c>
      <c r="H112" s="88">
        <f>COUNTIF('5 - Cruiser střední'!$D:$D,'Dělené umístění'!$B112)</f>
        <v>0</v>
      </c>
      <c r="I112" s="88">
        <f>COUNTIF('6 - Cruiser těžký'!$D:$D,'Dělené umístění'!$B112)</f>
        <v>0</v>
      </c>
    </row>
    <row r="113" spans="2:9" x14ac:dyDescent="0.25">
      <c r="B113" s="88">
        <v>111</v>
      </c>
      <c r="C113" s="88">
        <f>COUNTIF('Celkové pořadí'!$F:$F,'Dělené umístění'!$B113)</f>
        <v>0</v>
      </c>
      <c r="D113" s="88">
        <f>COUNTIF('1 - Závodní Speciály'!D:D,'Dělené umístění'!B113)</f>
        <v>0</v>
      </c>
      <c r="E113" s="88">
        <f>COUNTIF('2 - Open'!$D:$D,'Dělené umístění'!$B113)</f>
        <v>0</v>
      </c>
      <c r="F113" s="88">
        <f>COUNTIF('3 - Racer Cruiser'!$D:$D,'Dělené umístění'!$B113)</f>
        <v>0</v>
      </c>
      <c r="G113" s="88">
        <f>COUNTIF('4 - Cruiser lehký'!$D:$D,'Dělené umístění'!$B113)</f>
        <v>0</v>
      </c>
      <c r="H113" s="88">
        <f>COUNTIF('5 - Cruiser střední'!$D:$D,'Dělené umístění'!$B113)</f>
        <v>0</v>
      </c>
      <c r="I113" s="88">
        <f>COUNTIF('6 - Cruiser těžký'!$D:$D,'Dělené umístění'!$B113)</f>
        <v>0</v>
      </c>
    </row>
    <row r="114" spans="2:9" x14ac:dyDescent="0.25">
      <c r="B114" s="88">
        <v>112</v>
      </c>
      <c r="C114" s="88">
        <f>COUNTIF('Celkové pořadí'!$F:$F,'Dělené umístění'!$B114)</f>
        <v>0</v>
      </c>
      <c r="D114" s="88">
        <f>COUNTIF('1 - Závodní Speciály'!D:D,'Dělené umístění'!B114)</f>
        <v>0</v>
      </c>
      <c r="E114" s="88">
        <f>COUNTIF('2 - Open'!$D:$D,'Dělené umístění'!$B114)</f>
        <v>0</v>
      </c>
      <c r="F114" s="88">
        <f>COUNTIF('3 - Racer Cruiser'!$D:$D,'Dělené umístění'!$B114)</f>
        <v>0</v>
      </c>
      <c r="G114" s="88">
        <f>COUNTIF('4 - Cruiser lehký'!$D:$D,'Dělené umístění'!$B114)</f>
        <v>0</v>
      </c>
      <c r="H114" s="88">
        <f>COUNTIF('5 - Cruiser střední'!$D:$D,'Dělené umístění'!$B114)</f>
        <v>0</v>
      </c>
      <c r="I114" s="88">
        <f>COUNTIF('6 - Cruiser těžký'!$D:$D,'Dělené umístění'!$B114)</f>
        <v>0</v>
      </c>
    </row>
    <row r="115" spans="2:9" x14ac:dyDescent="0.25">
      <c r="B115" s="88">
        <v>113</v>
      </c>
      <c r="C115" s="88">
        <f>COUNTIF('Celkové pořadí'!$F:$F,'Dělené umístění'!$B115)</f>
        <v>0</v>
      </c>
      <c r="D115" s="88">
        <f>COUNTIF('1 - Závodní Speciály'!D:D,'Dělené umístění'!B115)</f>
        <v>0</v>
      </c>
      <c r="E115" s="88">
        <f>COUNTIF('2 - Open'!$D:$D,'Dělené umístění'!$B115)</f>
        <v>0</v>
      </c>
      <c r="F115" s="88">
        <f>COUNTIF('3 - Racer Cruiser'!$D:$D,'Dělené umístění'!$B115)</f>
        <v>0</v>
      </c>
      <c r="G115" s="88">
        <f>COUNTIF('4 - Cruiser lehký'!$D:$D,'Dělené umístění'!$B115)</f>
        <v>0</v>
      </c>
      <c r="H115" s="88">
        <f>COUNTIF('5 - Cruiser střední'!$D:$D,'Dělené umístění'!$B115)</f>
        <v>0</v>
      </c>
      <c r="I115" s="88">
        <f>COUNTIF('6 - Cruiser těžký'!$D:$D,'Dělené umístění'!$B115)</f>
        <v>0</v>
      </c>
    </row>
    <row r="116" spans="2:9" x14ac:dyDescent="0.25">
      <c r="B116" s="88">
        <v>114</v>
      </c>
      <c r="C116" s="88">
        <f>COUNTIF('Celkové pořadí'!$F:$F,'Dělené umístění'!$B116)</f>
        <v>1</v>
      </c>
      <c r="D116" s="88">
        <f>COUNTIF('1 - Závodní Speciály'!D:D,'Dělené umístění'!B116)</f>
        <v>0</v>
      </c>
      <c r="E116" s="88">
        <f>COUNTIF('2 - Open'!$D:$D,'Dělené umístění'!$B116)</f>
        <v>0</v>
      </c>
      <c r="F116" s="88">
        <f>COUNTIF('3 - Racer Cruiser'!$D:$D,'Dělené umístění'!$B116)</f>
        <v>0</v>
      </c>
      <c r="G116" s="88">
        <f>COUNTIF('4 - Cruiser lehký'!$D:$D,'Dělené umístění'!$B116)</f>
        <v>0</v>
      </c>
      <c r="H116" s="88">
        <f>COUNTIF('5 - Cruiser střední'!$D:$D,'Dělené umístění'!$B116)</f>
        <v>0</v>
      </c>
      <c r="I116" s="88">
        <f>COUNTIF('6 - Cruiser těžký'!$D:$D,'Dělené umístění'!$B116)</f>
        <v>0</v>
      </c>
    </row>
    <row r="117" spans="2:9" x14ac:dyDescent="0.25">
      <c r="B117" s="88">
        <v>115</v>
      </c>
      <c r="C117" s="88">
        <f>COUNTIF('Celkové pořadí'!$F:$F,'Dělené umístění'!$B117)</f>
        <v>0</v>
      </c>
      <c r="D117" s="88">
        <f>COUNTIF('1 - Závodní Speciály'!D:D,'Dělené umístění'!B117)</f>
        <v>0</v>
      </c>
      <c r="E117" s="88">
        <f>COUNTIF('2 - Open'!$D:$D,'Dělené umístění'!$B117)</f>
        <v>0</v>
      </c>
      <c r="F117" s="88">
        <f>COUNTIF('3 - Racer Cruiser'!$D:$D,'Dělené umístění'!$B117)</f>
        <v>0</v>
      </c>
      <c r="G117" s="88">
        <f>COUNTIF('4 - Cruiser lehký'!$D:$D,'Dělené umístění'!$B117)</f>
        <v>0</v>
      </c>
      <c r="H117" s="88">
        <f>COUNTIF('5 - Cruiser střední'!$D:$D,'Dělené umístění'!$B117)</f>
        <v>0</v>
      </c>
      <c r="I117" s="88">
        <f>COUNTIF('6 - Cruiser těžký'!$D:$D,'Dělené umístění'!$B117)</f>
        <v>0</v>
      </c>
    </row>
    <row r="118" spans="2:9" x14ac:dyDescent="0.25">
      <c r="B118" s="88">
        <v>116</v>
      </c>
      <c r="C118" s="88">
        <f>COUNTIF('Celkové pořadí'!$F:$F,'Dělené umístění'!$B118)</f>
        <v>0</v>
      </c>
      <c r="D118" s="88">
        <f>COUNTIF('1 - Závodní Speciály'!D:D,'Dělené umístění'!B118)</f>
        <v>0</v>
      </c>
      <c r="E118" s="88">
        <f>COUNTIF('2 - Open'!$D:$D,'Dělené umístění'!$B118)</f>
        <v>0</v>
      </c>
      <c r="F118" s="88">
        <f>COUNTIF('3 - Racer Cruiser'!$D:$D,'Dělené umístění'!$B118)</f>
        <v>0</v>
      </c>
      <c r="G118" s="88">
        <f>COUNTIF('4 - Cruiser lehký'!$D:$D,'Dělené umístění'!$B118)</f>
        <v>0</v>
      </c>
      <c r="H118" s="88">
        <f>COUNTIF('5 - Cruiser střední'!$D:$D,'Dělené umístění'!$B118)</f>
        <v>0</v>
      </c>
      <c r="I118" s="88">
        <f>COUNTIF('6 - Cruiser těžký'!$D:$D,'Dělené umístění'!$B118)</f>
        <v>0</v>
      </c>
    </row>
    <row r="119" spans="2:9" x14ac:dyDescent="0.25">
      <c r="B119" s="88">
        <v>117</v>
      </c>
      <c r="C119" s="88">
        <f>COUNTIF('Celkové pořadí'!$F:$F,'Dělené umístění'!$B119)</f>
        <v>0</v>
      </c>
      <c r="D119" s="88">
        <f>COUNTIF('1 - Závodní Speciály'!D:D,'Dělené umístění'!B119)</f>
        <v>0</v>
      </c>
      <c r="E119" s="88">
        <f>COUNTIF('2 - Open'!$D:$D,'Dělené umístění'!$B119)</f>
        <v>0</v>
      </c>
      <c r="F119" s="88">
        <f>COUNTIF('3 - Racer Cruiser'!$D:$D,'Dělené umístění'!$B119)</f>
        <v>0</v>
      </c>
      <c r="G119" s="88">
        <f>COUNTIF('4 - Cruiser lehký'!$D:$D,'Dělené umístění'!$B119)</f>
        <v>0</v>
      </c>
      <c r="H119" s="88">
        <f>COUNTIF('5 - Cruiser střední'!$D:$D,'Dělené umístění'!$B119)</f>
        <v>0</v>
      </c>
      <c r="I119" s="88">
        <f>COUNTIF('6 - Cruiser těžký'!$D:$D,'Dělené umístění'!$B119)</f>
        <v>0</v>
      </c>
    </row>
    <row r="120" spans="2:9" x14ac:dyDescent="0.25">
      <c r="B120" s="88">
        <v>118</v>
      </c>
      <c r="C120" s="88">
        <f>COUNTIF('Celkové pořadí'!$F:$F,'Dělené umístění'!$B120)</f>
        <v>0</v>
      </c>
      <c r="D120" s="88">
        <f>COUNTIF('1 - Závodní Speciály'!D:D,'Dělené umístění'!B120)</f>
        <v>0</v>
      </c>
      <c r="E120" s="88">
        <f>COUNTIF('2 - Open'!$D:$D,'Dělené umístění'!$B120)</f>
        <v>0</v>
      </c>
      <c r="F120" s="88">
        <f>COUNTIF('3 - Racer Cruiser'!$D:$D,'Dělené umístění'!$B120)</f>
        <v>0</v>
      </c>
      <c r="G120" s="88">
        <f>COUNTIF('4 - Cruiser lehký'!$D:$D,'Dělené umístění'!$B120)</f>
        <v>0</v>
      </c>
      <c r="H120" s="88">
        <f>COUNTIF('5 - Cruiser střední'!$D:$D,'Dělené umístění'!$B120)</f>
        <v>0</v>
      </c>
      <c r="I120" s="88">
        <f>COUNTIF('6 - Cruiser těžký'!$D:$D,'Dělené umístění'!$B120)</f>
        <v>0</v>
      </c>
    </row>
    <row r="121" spans="2:9" x14ac:dyDescent="0.25">
      <c r="B121" s="88">
        <v>119</v>
      </c>
      <c r="C121" s="88">
        <f>COUNTIF('Celkové pořadí'!$F:$F,'Dělené umístění'!$B121)</f>
        <v>0</v>
      </c>
      <c r="D121" s="88">
        <f>COUNTIF('1 - Závodní Speciály'!D:D,'Dělené umístění'!B121)</f>
        <v>0</v>
      </c>
      <c r="E121" s="88">
        <f>COUNTIF('2 - Open'!$D:$D,'Dělené umístění'!$B121)</f>
        <v>0</v>
      </c>
      <c r="F121" s="88">
        <f>COUNTIF('3 - Racer Cruiser'!$D:$D,'Dělené umístění'!$B121)</f>
        <v>0</v>
      </c>
      <c r="G121" s="88">
        <f>COUNTIF('4 - Cruiser lehký'!$D:$D,'Dělené umístění'!$B121)</f>
        <v>0</v>
      </c>
      <c r="H121" s="88">
        <f>COUNTIF('5 - Cruiser střední'!$D:$D,'Dělené umístění'!$B121)</f>
        <v>0</v>
      </c>
      <c r="I121" s="88">
        <f>COUNTIF('6 - Cruiser těžký'!$D:$D,'Dělené umístění'!$B121)</f>
        <v>0</v>
      </c>
    </row>
    <row r="122" spans="2:9" x14ac:dyDescent="0.25">
      <c r="B122" s="88">
        <v>120</v>
      </c>
      <c r="C122" s="88">
        <f>COUNTIF('Celkové pořadí'!$F:$F,'Dělené umístění'!$B122)</f>
        <v>0</v>
      </c>
      <c r="D122" s="88">
        <f>COUNTIF('1 - Závodní Speciály'!D:D,'Dělené umístění'!B122)</f>
        <v>0</v>
      </c>
      <c r="E122" s="88">
        <f>COUNTIF('2 - Open'!$D:$D,'Dělené umístění'!$B122)</f>
        <v>0</v>
      </c>
      <c r="F122" s="88">
        <f>COUNTIF('3 - Racer Cruiser'!$D:$D,'Dělené umístění'!$B122)</f>
        <v>0</v>
      </c>
      <c r="G122" s="88">
        <f>COUNTIF('4 - Cruiser lehký'!$D:$D,'Dělené umístění'!$B122)</f>
        <v>0</v>
      </c>
      <c r="H122" s="88">
        <f>COUNTIF('5 - Cruiser střední'!$D:$D,'Dělené umístění'!$B122)</f>
        <v>0</v>
      </c>
      <c r="I122" s="88">
        <f>COUNTIF('6 - Cruiser těžký'!$D:$D,'Dělené umístění'!$B122)</f>
        <v>0</v>
      </c>
    </row>
    <row r="123" spans="2:9" x14ac:dyDescent="0.25">
      <c r="B123" s="88">
        <v>121</v>
      </c>
      <c r="C123" s="88">
        <f>COUNTIF('Celkové pořadí'!$F:$F,'Dělené umístění'!$B123)</f>
        <v>0</v>
      </c>
      <c r="D123" s="88">
        <f>COUNTIF('1 - Závodní Speciály'!D:D,'Dělené umístění'!B123)</f>
        <v>0</v>
      </c>
      <c r="E123" s="88">
        <f>COUNTIF('2 - Open'!$D:$D,'Dělené umístění'!$B123)</f>
        <v>0</v>
      </c>
      <c r="F123" s="88">
        <f>COUNTIF('3 - Racer Cruiser'!$D:$D,'Dělené umístění'!$B123)</f>
        <v>0</v>
      </c>
      <c r="G123" s="88">
        <f>COUNTIF('4 - Cruiser lehký'!$D:$D,'Dělené umístění'!$B123)</f>
        <v>0</v>
      </c>
      <c r="H123" s="88">
        <f>COUNTIF('5 - Cruiser střední'!$D:$D,'Dělené umístění'!$B123)</f>
        <v>0</v>
      </c>
      <c r="I123" s="88">
        <f>COUNTIF('6 - Cruiser těžký'!$D:$D,'Dělené umístění'!$B123)</f>
        <v>0</v>
      </c>
    </row>
    <row r="124" spans="2:9" x14ac:dyDescent="0.25">
      <c r="B124" s="88">
        <v>122</v>
      </c>
      <c r="C124" s="88">
        <f>COUNTIF('Celkové pořadí'!$F:$F,'Dělené umístění'!$B124)</f>
        <v>0</v>
      </c>
      <c r="D124" s="88">
        <f>COUNTIF('1 - Závodní Speciály'!D:D,'Dělené umístění'!B124)</f>
        <v>0</v>
      </c>
      <c r="E124" s="88">
        <f>COUNTIF('2 - Open'!$D:$D,'Dělené umístění'!$B124)</f>
        <v>0</v>
      </c>
      <c r="F124" s="88">
        <f>COUNTIF('3 - Racer Cruiser'!$D:$D,'Dělené umístění'!$B124)</f>
        <v>0</v>
      </c>
      <c r="G124" s="88">
        <f>COUNTIF('4 - Cruiser lehký'!$D:$D,'Dělené umístění'!$B124)</f>
        <v>0</v>
      </c>
      <c r="H124" s="88">
        <f>COUNTIF('5 - Cruiser střední'!$D:$D,'Dělené umístění'!$B124)</f>
        <v>0</v>
      </c>
      <c r="I124" s="88">
        <f>COUNTIF('6 - Cruiser těžký'!$D:$D,'Dělené umístění'!$B124)</f>
        <v>0</v>
      </c>
    </row>
    <row r="125" spans="2:9" x14ac:dyDescent="0.25">
      <c r="B125" s="88">
        <v>123</v>
      </c>
      <c r="C125" s="88">
        <f>COUNTIF('Celkové pořadí'!$F:$F,'Dělené umístění'!$B125)</f>
        <v>0</v>
      </c>
      <c r="D125" s="88">
        <f>COUNTIF('1 - Závodní Speciály'!D:D,'Dělené umístění'!B125)</f>
        <v>0</v>
      </c>
      <c r="E125" s="88">
        <f>COUNTIF('2 - Open'!$D:$D,'Dělené umístění'!$B125)</f>
        <v>0</v>
      </c>
      <c r="F125" s="88">
        <f>COUNTIF('3 - Racer Cruiser'!$D:$D,'Dělené umístění'!$B125)</f>
        <v>0</v>
      </c>
      <c r="G125" s="88">
        <f>COUNTIF('4 - Cruiser lehký'!$D:$D,'Dělené umístění'!$B125)</f>
        <v>0</v>
      </c>
      <c r="H125" s="88">
        <f>COUNTIF('5 - Cruiser střední'!$D:$D,'Dělené umístění'!$B125)</f>
        <v>0</v>
      </c>
      <c r="I125" s="88">
        <f>COUNTIF('6 - Cruiser těžký'!$D:$D,'Dělené umístění'!$B125)</f>
        <v>0</v>
      </c>
    </row>
    <row r="126" spans="2:9" x14ac:dyDescent="0.25">
      <c r="B126" s="88">
        <v>124</v>
      </c>
      <c r="C126" s="88">
        <f>COUNTIF('Celkové pořadí'!$F:$F,'Dělené umístění'!$B126)</f>
        <v>0</v>
      </c>
      <c r="D126" s="88">
        <f>COUNTIF('1 - Závodní Speciály'!D:D,'Dělené umístění'!B126)</f>
        <v>0</v>
      </c>
      <c r="E126" s="88">
        <f>COUNTIF('2 - Open'!$D:$D,'Dělené umístění'!$B126)</f>
        <v>0</v>
      </c>
      <c r="F126" s="88">
        <f>COUNTIF('3 - Racer Cruiser'!$D:$D,'Dělené umístění'!$B126)</f>
        <v>0</v>
      </c>
      <c r="G126" s="88">
        <f>COUNTIF('4 - Cruiser lehký'!$D:$D,'Dělené umístění'!$B126)</f>
        <v>0</v>
      </c>
      <c r="H126" s="88">
        <f>COUNTIF('5 - Cruiser střední'!$D:$D,'Dělené umístění'!$B126)</f>
        <v>0</v>
      </c>
      <c r="I126" s="88">
        <f>COUNTIF('6 - Cruiser těžký'!$D:$D,'Dělené umístění'!$B126)</f>
        <v>0</v>
      </c>
    </row>
    <row r="127" spans="2:9" x14ac:dyDescent="0.25">
      <c r="B127" s="88">
        <v>125</v>
      </c>
      <c r="C127" s="88">
        <f>COUNTIF('Celkové pořadí'!$F:$F,'Dělené umístění'!$B127)</f>
        <v>0</v>
      </c>
      <c r="D127" s="88">
        <f>COUNTIF('1 - Závodní Speciály'!D:D,'Dělené umístění'!B127)</f>
        <v>0</v>
      </c>
      <c r="E127" s="88">
        <f>COUNTIF('2 - Open'!$D:$D,'Dělené umístění'!$B127)</f>
        <v>0</v>
      </c>
      <c r="F127" s="88">
        <f>COUNTIF('3 - Racer Cruiser'!$D:$D,'Dělené umístění'!$B127)</f>
        <v>0</v>
      </c>
      <c r="G127" s="88">
        <f>COUNTIF('4 - Cruiser lehký'!$D:$D,'Dělené umístění'!$B127)</f>
        <v>0</v>
      </c>
      <c r="H127" s="88">
        <f>COUNTIF('5 - Cruiser střední'!$D:$D,'Dělené umístění'!$B127)</f>
        <v>0</v>
      </c>
      <c r="I127" s="88">
        <f>COUNTIF('6 - Cruiser těžký'!$D:$D,'Dělené umístění'!$B127)</f>
        <v>0</v>
      </c>
    </row>
    <row r="128" spans="2:9" x14ac:dyDescent="0.25">
      <c r="B128" s="88">
        <v>126</v>
      </c>
      <c r="C128" s="88">
        <f>COUNTIF('Celkové pořadí'!$F:$F,'Dělené umístění'!$B128)</f>
        <v>1</v>
      </c>
      <c r="D128" s="88">
        <f>COUNTIF('1 - Závodní Speciály'!D:D,'Dělené umístění'!B128)</f>
        <v>0</v>
      </c>
      <c r="E128" s="88">
        <f>COUNTIF('2 - Open'!$D:$D,'Dělené umístění'!$B128)</f>
        <v>0</v>
      </c>
      <c r="F128" s="88">
        <f>COUNTIF('3 - Racer Cruiser'!$D:$D,'Dělené umístění'!$B128)</f>
        <v>0</v>
      </c>
      <c r="G128" s="88">
        <f>COUNTIF('4 - Cruiser lehký'!$D:$D,'Dělené umístění'!$B128)</f>
        <v>0</v>
      </c>
      <c r="H128" s="88">
        <f>COUNTIF('5 - Cruiser střední'!$D:$D,'Dělené umístění'!$B128)</f>
        <v>0</v>
      </c>
      <c r="I128" s="88">
        <f>COUNTIF('6 - Cruiser těžký'!$D:$D,'Dělené umístění'!$B128)</f>
        <v>0</v>
      </c>
    </row>
    <row r="129" spans="2:9" x14ac:dyDescent="0.25">
      <c r="B129" s="88">
        <v>127</v>
      </c>
      <c r="C129" s="88">
        <f>COUNTIF('Celkové pořadí'!$F:$F,'Dělené umístění'!$B129)</f>
        <v>0</v>
      </c>
      <c r="D129" s="88">
        <f>COUNTIF('1 - Závodní Speciály'!D:D,'Dělené umístění'!B129)</f>
        <v>0</v>
      </c>
      <c r="E129" s="88">
        <f>COUNTIF('2 - Open'!$D:$D,'Dělené umístění'!$B129)</f>
        <v>0</v>
      </c>
      <c r="F129" s="88">
        <f>COUNTIF('3 - Racer Cruiser'!$D:$D,'Dělené umístění'!$B129)</f>
        <v>0</v>
      </c>
      <c r="G129" s="88">
        <f>COUNTIF('4 - Cruiser lehký'!$D:$D,'Dělené umístění'!$B129)</f>
        <v>0</v>
      </c>
      <c r="H129" s="88">
        <f>COUNTIF('5 - Cruiser střední'!$D:$D,'Dělené umístění'!$B129)</f>
        <v>0</v>
      </c>
      <c r="I129" s="88">
        <f>COUNTIF('6 - Cruiser těžký'!$D:$D,'Dělené umístění'!$B129)</f>
        <v>0</v>
      </c>
    </row>
    <row r="130" spans="2:9" x14ac:dyDescent="0.25">
      <c r="B130" s="88">
        <v>128</v>
      </c>
      <c r="C130" s="88">
        <f>COUNTIF('Celkové pořadí'!$F:$F,'Dělené umístění'!$B130)</f>
        <v>0</v>
      </c>
      <c r="D130" s="88">
        <f>COUNTIF('1 - Závodní Speciály'!D:D,'Dělené umístění'!B130)</f>
        <v>0</v>
      </c>
      <c r="E130" s="88">
        <f>COUNTIF('2 - Open'!$D:$D,'Dělené umístění'!$B130)</f>
        <v>0</v>
      </c>
      <c r="F130" s="88">
        <f>COUNTIF('3 - Racer Cruiser'!$D:$D,'Dělené umístění'!$B130)</f>
        <v>0</v>
      </c>
      <c r="G130" s="88">
        <f>COUNTIF('4 - Cruiser lehký'!$D:$D,'Dělené umístění'!$B130)</f>
        <v>0</v>
      </c>
      <c r="H130" s="88">
        <f>COUNTIF('5 - Cruiser střední'!$D:$D,'Dělené umístění'!$B130)</f>
        <v>0</v>
      </c>
      <c r="I130" s="88">
        <f>COUNTIF('6 - Cruiser těžký'!$D:$D,'Dělené umístění'!$B130)</f>
        <v>0</v>
      </c>
    </row>
    <row r="131" spans="2:9" x14ac:dyDescent="0.25">
      <c r="B131" s="88">
        <v>129</v>
      </c>
      <c r="C131" s="88">
        <f>COUNTIF('Celkové pořadí'!$F:$F,'Dělené umístění'!$B131)</f>
        <v>0</v>
      </c>
      <c r="D131" s="88">
        <f>COUNTIF('1 - Závodní Speciály'!D:D,'Dělené umístění'!B131)</f>
        <v>0</v>
      </c>
      <c r="E131" s="88">
        <f>COUNTIF('2 - Open'!$D:$D,'Dělené umístění'!$B131)</f>
        <v>0</v>
      </c>
      <c r="F131" s="88">
        <f>COUNTIF('3 - Racer Cruiser'!$D:$D,'Dělené umístění'!$B131)</f>
        <v>0</v>
      </c>
      <c r="G131" s="88">
        <f>COUNTIF('4 - Cruiser lehký'!$D:$D,'Dělené umístění'!$B131)</f>
        <v>0</v>
      </c>
      <c r="H131" s="88">
        <f>COUNTIF('5 - Cruiser střední'!$D:$D,'Dělené umístění'!$B131)</f>
        <v>0</v>
      </c>
      <c r="I131" s="88">
        <f>COUNTIF('6 - Cruiser těžký'!$D:$D,'Dělené umístění'!$B131)</f>
        <v>0</v>
      </c>
    </row>
    <row r="132" spans="2:9" x14ac:dyDescent="0.25">
      <c r="B132" s="88">
        <v>130</v>
      </c>
      <c r="C132" s="88">
        <f>COUNTIF('Celkové pořadí'!$F:$F,'Dělené umístění'!$B132)</f>
        <v>0</v>
      </c>
      <c r="D132" s="88">
        <f>COUNTIF('1 - Závodní Speciály'!D:D,'Dělené umístění'!B132)</f>
        <v>0</v>
      </c>
      <c r="E132" s="88">
        <f>COUNTIF('2 - Open'!$D:$D,'Dělené umístění'!$B132)</f>
        <v>0</v>
      </c>
      <c r="F132" s="88">
        <f>COUNTIF('3 - Racer Cruiser'!$D:$D,'Dělené umístění'!$B132)</f>
        <v>0</v>
      </c>
      <c r="G132" s="88">
        <f>COUNTIF('4 - Cruiser lehký'!$D:$D,'Dělené umístění'!$B132)</f>
        <v>0</v>
      </c>
      <c r="H132" s="88">
        <f>COUNTIF('5 - Cruiser střední'!$D:$D,'Dělené umístění'!$B132)</f>
        <v>0</v>
      </c>
      <c r="I132" s="88">
        <f>COUNTIF('6 - Cruiser těžký'!$D:$D,'Dělené umístění'!$B132)</f>
        <v>0</v>
      </c>
    </row>
    <row r="133" spans="2:9" x14ac:dyDescent="0.25">
      <c r="B133" s="88">
        <v>131</v>
      </c>
      <c r="C133" s="88">
        <f>COUNTIF('Celkové pořadí'!$F:$F,'Dělené umístění'!$B133)</f>
        <v>0</v>
      </c>
      <c r="D133" s="88">
        <f>COUNTIF('1 - Závodní Speciály'!D:D,'Dělené umístění'!B133)</f>
        <v>0</v>
      </c>
      <c r="E133" s="88">
        <f>COUNTIF('2 - Open'!$D:$D,'Dělené umístění'!$B133)</f>
        <v>0</v>
      </c>
      <c r="F133" s="88">
        <f>COUNTIF('3 - Racer Cruiser'!$D:$D,'Dělené umístění'!$B133)</f>
        <v>0</v>
      </c>
      <c r="G133" s="88">
        <f>COUNTIF('4 - Cruiser lehký'!$D:$D,'Dělené umístění'!$B133)</f>
        <v>0</v>
      </c>
      <c r="H133" s="88">
        <f>COUNTIF('5 - Cruiser střední'!$D:$D,'Dělené umístění'!$B133)</f>
        <v>0</v>
      </c>
      <c r="I133" s="88">
        <f>COUNTIF('6 - Cruiser těžký'!$D:$D,'Dělené umístění'!$B133)</f>
        <v>0</v>
      </c>
    </row>
    <row r="134" spans="2:9" x14ac:dyDescent="0.25">
      <c r="B134" s="88">
        <v>132</v>
      </c>
      <c r="C134" s="88">
        <f>COUNTIF('Celkové pořadí'!$F:$F,'Dělené umístění'!$B134)</f>
        <v>0</v>
      </c>
      <c r="D134" s="88">
        <f>COUNTIF('1 - Závodní Speciály'!D:D,'Dělené umístění'!B134)</f>
        <v>0</v>
      </c>
      <c r="E134" s="88">
        <f>COUNTIF('2 - Open'!$D:$D,'Dělené umístění'!$B134)</f>
        <v>0</v>
      </c>
      <c r="F134" s="88">
        <f>COUNTIF('3 - Racer Cruiser'!$D:$D,'Dělené umístění'!$B134)</f>
        <v>0</v>
      </c>
      <c r="G134" s="88">
        <f>COUNTIF('4 - Cruiser lehký'!$D:$D,'Dělené umístění'!$B134)</f>
        <v>0</v>
      </c>
      <c r="H134" s="88">
        <f>COUNTIF('5 - Cruiser střední'!$D:$D,'Dělené umístění'!$B134)</f>
        <v>0</v>
      </c>
      <c r="I134" s="88">
        <f>COUNTIF('6 - Cruiser těžký'!$D:$D,'Dělené umístění'!$B134)</f>
        <v>0</v>
      </c>
    </row>
    <row r="135" spans="2:9" x14ac:dyDescent="0.25">
      <c r="B135" s="88">
        <v>133</v>
      </c>
      <c r="C135" s="88">
        <f>COUNTIF('Celkové pořadí'!$F:$F,'Dělené umístění'!$B135)</f>
        <v>0</v>
      </c>
      <c r="D135" s="88">
        <f>COUNTIF('1 - Závodní Speciály'!D:D,'Dělené umístění'!B135)</f>
        <v>0</v>
      </c>
      <c r="E135" s="88">
        <f>COUNTIF('2 - Open'!$D:$D,'Dělené umístění'!$B135)</f>
        <v>0</v>
      </c>
      <c r="F135" s="88">
        <f>COUNTIF('3 - Racer Cruiser'!$D:$D,'Dělené umístění'!$B135)</f>
        <v>0</v>
      </c>
      <c r="G135" s="88">
        <f>COUNTIF('4 - Cruiser lehký'!$D:$D,'Dělené umístění'!$B135)</f>
        <v>0</v>
      </c>
      <c r="H135" s="88">
        <f>COUNTIF('5 - Cruiser střední'!$D:$D,'Dělené umístění'!$B135)</f>
        <v>0</v>
      </c>
      <c r="I135" s="88">
        <f>COUNTIF('6 - Cruiser těžký'!$D:$D,'Dělené umístění'!$B135)</f>
        <v>0</v>
      </c>
    </row>
    <row r="136" spans="2:9" x14ac:dyDescent="0.25">
      <c r="B136" s="88">
        <v>134</v>
      </c>
      <c r="C136" s="88">
        <f>COUNTIF('Celkové pořadí'!$F:$F,'Dělené umístění'!$B136)</f>
        <v>0</v>
      </c>
      <c r="D136" s="88">
        <f>COUNTIF('1 - Závodní Speciály'!D:D,'Dělené umístění'!B136)</f>
        <v>0</v>
      </c>
      <c r="E136" s="88">
        <f>COUNTIF('2 - Open'!$D:$D,'Dělené umístění'!$B136)</f>
        <v>0</v>
      </c>
      <c r="F136" s="88">
        <f>COUNTIF('3 - Racer Cruiser'!$D:$D,'Dělené umístění'!$B136)</f>
        <v>0</v>
      </c>
      <c r="G136" s="88">
        <f>COUNTIF('4 - Cruiser lehký'!$D:$D,'Dělené umístění'!$B136)</f>
        <v>0</v>
      </c>
      <c r="H136" s="88">
        <f>COUNTIF('5 - Cruiser střední'!$D:$D,'Dělené umístění'!$B136)</f>
        <v>0</v>
      </c>
      <c r="I136" s="88">
        <f>COUNTIF('6 - Cruiser těžký'!$D:$D,'Dělené umístění'!$B136)</f>
        <v>0</v>
      </c>
    </row>
    <row r="137" spans="2:9" x14ac:dyDescent="0.25">
      <c r="B137" s="88">
        <v>135</v>
      </c>
      <c r="C137" s="88">
        <f>COUNTIF('Celkové pořadí'!$F:$F,'Dělené umístění'!$B137)</f>
        <v>0</v>
      </c>
      <c r="D137" s="88">
        <f>COUNTIF('1 - Závodní Speciály'!D:D,'Dělené umístění'!B137)</f>
        <v>0</v>
      </c>
      <c r="E137" s="88">
        <f>COUNTIF('2 - Open'!$D:$D,'Dělené umístění'!$B137)</f>
        <v>0</v>
      </c>
      <c r="F137" s="88">
        <f>COUNTIF('3 - Racer Cruiser'!$D:$D,'Dělené umístění'!$B137)</f>
        <v>0</v>
      </c>
      <c r="G137" s="88">
        <f>COUNTIF('4 - Cruiser lehký'!$D:$D,'Dělené umístění'!$B137)</f>
        <v>0</v>
      </c>
      <c r="H137" s="88">
        <f>COUNTIF('5 - Cruiser střední'!$D:$D,'Dělené umístění'!$B137)</f>
        <v>0</v>
      </c>
      <c r="I137" s="88">
        <f>COUNTIF('6 - Cruiser těžký'!$D:$D,'Dělené umístění'!$B137)</f>
        <v>0</v>
      </c>
    </row>
    <row r="138" spans="2:9" x14ac:dyDescent="0.25">
      <c r="B138" s="88">
        <v>136</v>
      </c>
      <c r="C138" s="88">
        <f>COUNTIF('Celkové pořadí'!$F:$F,'Dělené umístění'!$B138)</f>
        <v>0</v>
      </c>
      <c r="D138" s="88">
        <f>COUNTIF('1 - Závodní Speciály'!D:D,'Dělené umístění'!B138)</f>
        <v>0</v>
      </c>
      <c r="E138" s="88">
        <f>COUNTIF('2 - Open'!$D:$D,'Dělené umístění'!$B138)</f>
        <v>0</v>
      </c>
      <c r="F138" s="88">
        <f>COUNTIF('3 - Racer Cruiser'!$D:$D,'Dělené umístění'!$B138)</f>
        <v>0</v>
      </c>
      <c r="G138" s="88">
        <f>COUNTIF('4 - Cruiser lehký'!$D:$D,'Dělené umístění'!$B138)</f>
        <v>0</v>
      </c>
      <c r="H138" s="88">
        <f>COUNTIF('5 - Cruiser střední'!$D:$D,'Dělené umístění'!$B138)</f>
        <v>0</v>
      </c>
      <c r="I138" s="88">
        <f>COUNTIF('6 - Cruiser těžký'!$D:$D,'Dělené umístění'!$B138)</f>
        <v>0</v>
      </c>
    </row>
    <row r="139" spans="2:9" x14ac:dyDescent="0.25">
      <c r="B139" s="88">
        <v>137</v>
      </c>
      <c r="C139" s="88">
        <f>COUNTIF('Celkové pořadí'!$F:$F,'Dělené umístění'!$B139)</f>
        <v>0</v>
      </c>
      <c r="D139" s="88">
        <f>COUNTIF('1 - Závodní Speciály'!D:D,'Dělené umístění'!B139)</f>
        <v>0</v>
      </c>
      <c r="E139" s="88">
        <f>COUNTIF('2 - Open'!$D:$D,'Dělené umístění'!$B139)</f>
        <v>0</v>
      </c>
      <c r="F139" s="88">
        <f>COUNTIF('3 - Racer Cruiser'!$D:$D,'Dělené umístění'!$B139)</f>
        <v>0</v>
      </c>
      <c r="G139" s="88">
        <f>COUNTIF('4 - Cruiser lehký'!$D:$D,'Dělené umístění'!$B139)</f>
        <v>0</v>
      </c>
      <c r="H139" s="88">
        <f>COUNTIF('5 - Cruiser střední'!$D:$D,'Dělené umístění'!$B139)</f>
        <v>0</v>
      </c>
      <c r="I139" s="88">
        <f>COUNTIF('6 - Cruiser těžký'!$D:$D,'Dělené umístění'!$B139)</f>
        <v>0</v>
      </c>
    </row>
    <row r="140" spans="2:9" x14ac:dyDescent="0.25">
      <c r="B140" s="88">
        <v>138</v>
      </c>
      <c r="C140" s="88">
        <f>COUNTIF('Celkové pořadí'!$F:$F,'Dělené umístění'!$B140)</f>
        <v>0</v>
      </c>
      <c r="D140" s="88">
        <f>COUNTIF('1 - Závodní Speciály'!D:D,'Dělené umístění'!B140)</f>
        <v>0</v>
      </c>
      <c r="E140" s="88">
        <f>COUNTIF('2 - Open'!$D:$D,'Dělené umístění'!$B140)</f>
        <v>0</v>
      </c>
      <c r="F140" s="88">
        <f>COUNTIF('3 - Racer Cruiser'!$D:$D,'Dělené umístění'!$B140)</f>
        <v>0</v>
      </c>
      <c r="G140" s="88">
        <f>COUNTIF('4 - Cruiser lehký'!$D:$D,'Dělené umístění'!$B140)</f>
        <v>0</v>
      </c>
      <c r="H140" s="88">
        <f>COUNTIF('5 - Cruiser střední'!$D:$D,'Dělené umístění'!$B140)</f>
        <v>0</v>
      </c>
      <c r="I140" s="88">
        <f>COUNTIF('6 - Cruiser těžký'!$D:$D,'Dělené umístění'!$B140)</f>
        <v>0</v>
      </c>
    </row>
    <row r="141" spans="2:9" x14ac:dyDescent="0.25">
      <c r="B141" s="88">
        <v>139</v>
      </c>
      <c r="C141" s="88">
        <f>COUNTIF('Celkové pořadí'!$F:$F,'Dělené umístění'!$B141)</f>
        <v>0</v>
      </c>
      <c r="D141" s="88">
        <f>COUNTIF('1 - Závodní Speciály'!D:D,'Dělené umístění'!B141)</f>
        <v>0</v>
      </c>
      <c r="E141" s="88">
        <f>COUNTIF('2 - Open'!$D:$D,'Dělené umístění'!$B141)</f>
        <v>0</v>
      </c>
      <c r="F141" s="88">
        <f>COUNTIF('3 - Racer Cruiser'!$D:$D,'Dělené umístění'!$B141)</f>
        <v>0</v>
      </c>
      <c r="G141" s="88">
        <f>COUNTIF('4 - Cruiser lehký'!$D:$D,'Dělené umístění'!$B141)</f>
        <v>0</v>
      </c>
      <c r="H141" s="88">
        <f>COUNTIF('5 - Cruiser střední'!$D:$D,'Dělené umístění'!$B141)</f>
        <v>0</v>
      </c>
      <c r="I141" s="88">
        <f>COUNTIF('6 - Cruiser těžký'!$D:$D,'Dělené umístění'!$B141)</f>
        <v>0</v>
      </c>
    </row>
    <row r="142" spans="2:9" x14ac:dyDescent="0.25">
      <c r="B142" s="88">
        <v>140</v>
      </c>
      <c r="C142" s="88">
        <f>COUNTIF('Celkové pořadí'!$F:$F,'Dělené umístění'!$B142)</f>
        <v>0</v>
      </c>
      <c r="D142" s="88">
        <f>COUNTIF('1 - Závodní Speciály'!D:D,'Dělené umístění'!B142)</f>
        <v>0</v>
      </c>
      <c r="E142" s="88">
        <f>COUNTIF('2 - Open'!$D:$D,'Dělené umístění'!$B142)</f>
        <v>0</v>
      </c>
      <c r="F142" s="88">
        <f>COUNTIF('3 - Racer Cruiser'!$D:$D,'Dělené umístění'!$B142)</f>
        <v>0</v>
      </c>
      <c r="G142" s="88">
        <f>COUNTIF('4 - Cruiser lehký'!$D:$D,'Dělené umístění'!$B142)</f>
        <v>0</v>
      </c>
      <c r="H142" s="88">
        <f>COUNTIF('5 - Cruiser střední'!$D:$D,'Dělené umístění'!$B142)</f>
        <v>0</v>
      </c>
      <c r="I142" s="88">
        <f>COUNTIF('6 - Cruiser těžký'!$D:$D,'Dělené umístění'!$B142)</f>
        <v>0</v>
      </c>
    </row>
    <row r="143" spans="2:9" x14ac:dyDescent="0.25">
      <c r="B143" s="88">
        <v>141</v>
      </c>
      <c r="C143" s="88">
        <f>COUNTIF('Celkové pořadí'!$F:$F,'Dělené umístění'!$B143)</f>
        <v>0</v>
      </c>
      <c r="D143" s="88">
        <f>COUNTIF('1 - Závodní Speciály'!D:D,'Dělené umístění'!B143)</f>
        <v>0</v>
      </c>
      <c r="E143" s="88">
        <f>COUNTIF('2 - Open'!$D:$D,'Dělené umístění'!$B143)</f>
        <v>0</v>
      </c>
      <c r="F143" s="88">
        <f>COUNTIF('3 - Racer Cruiser'!$D:$D,'Dělené umístění'!$B143)</f>
        <v>0</v>
      </c>
      <c r="G143" s="88">
        <f>COUNTIF('4 - Cruiser lehký'!$D:$D,'Dělené umístění'!$B143)</f>
        <v>0</v>
      </c>
      <c r="H143" s="88">
        <f>COUNTIF('5 - Cruiser střední'!$D:$D,'Dělené umístění'!$B143)</f>
        <v>0</v>
      </c>
      <c r="I143" s="88">
        <f>COUNTIF('6 - Cruiser těžký'!$D:$D,'Dělené umístění'!$B143)</f>
        <v>0</v>
      </c>
    </row>
    <row r="144" spans="2:9" x14ac:dyDescent="0.25">
      <c r="B144" s="88">
        <v>142</v>
      </c>
      <c r="C144" s="88">
        <f>COUNTIF('Celkové pořadí'!$F:$F,'Dělené umístění'!$B144)</f>
        <v>0</v>
      </c>
      <c r="D144" s="88">
        <f>COUNTIF('1 - Závodní Speciály'!D:D,'Dělené umístění'!B144)</f>
        <v>0</v>
      </c>
      <c r="E144" s="88">
        <f>COUNTIF('2 - Open'!$D:$D,'Dělené umístění'!$B144)</f>
        <v>0</v>
      </c>
      <c r="F144" s="88">
        <f>COUNTIF('3 - Racer Cruiser'!$D:$D,'Dělené umístění'!$B144)</f>
        <v>0</v>
      </c>
      <c r="G144" s="88">
        <f>COUNTIF('4 - Cruiser lehký'!$D:$D,'Dělené umístění'!$B144)</f>
        <v>0</v>
      </c>
      <c r="H144" s="88">
        <f>COUNTIF('5 - Cruiser střední'!$D:$D,'Dělené umístění'!$B144)</f>
        <v>0</v>
      </c>
      <c r="I144" s="88">
        <f>COUNTIF('6 - Cruiser těžký'!$D:$D,'Dělené umístění'!$B144)</f>
        <v>0</v>
      </c>
    </row>
    <row r="145" spans="2:9" x14ac:dyDescent="0.25">
      <c r="B145" s="88">
        <v>143</v>
      </c>
      <c r="C145" s="88">
        <f>COUNTIF('Celkové pořadí'!$F:$F,'Dělené umístění'!$B145)</f>
        <v>0</v>
      </c>
      <c r="D145" s="88">
        <f>COUNTIF('1 - Závodní Speciály'!D:D,'Dělené umístění'!B145)</f>
        <v>0</v>
      </c>
      <c r="E145" s="88">
        <f>COUNTIF('2 - Open'!$D:$D,'Dělené umístění'!$B145)</f>
        <v>0</v>
      </c>
      <c r="F145" s="88">
        <f>COUNTIF('3 - Racer Cruiser'!$D:$D,'Dělené umístění'!$B145)</f>
        <v>0</v>
      </c>
      <c r="G145" s="88">
        <f>COUNTIF('4 - Cruiser lehký'!$D:$D,'Dělené umístění'!$B145)</f>
        <v>0</v>
      </c>
      <c r="H145" s="88">
        <f>COUNTIF('5 - Cruiser střední'!$D:$D,'Dělené umístění'!$B145)</f>
        <v>0</v>
      </c>
      <c r="I145" s="88">
        <f>COUNTIF('6 - Cruiser těžký'!$D:$D,'Dělené umístění'!$B145)</f>
        <v>0</v>
      </c>
    </row>
    <row r="146" spans="2:9" x14ac:dyDescent="0.25">
      <c r="B146" s="88">
        <v>144</v>
      </c>
      <c r="C146" s="88">
        <f>COUNTIF('Celkové pořadí'!$F:$F,'Dělené umístění'!$B146)</f>
        <v>0</v>
      </c>
      <c r="D146" s="88">
        <f>COUNTIF('1 - Závodní Speciály'!D:D,'Dělené umístění'!B146)</f>
        <v>0</v>
      </c>
      <c r="E146" s="88">
        <f>COUNTIF('2 - Open'!$D:$D,'Dělené umístění'!$B146)</f>
        <v>0</v>
      </c>
      <c r="F146" s="88">
        <f>COUNTIF('3 - Racer Cruiser'!$D:$D,'Dělené umístění'!$B146)</f>
        <v>0</v>
      </c>
      <c r="G146" s="88">
        <f>COUNTIF('4 - Cruiser lehký'!$D:$D,'Dělené umístění'!$B146)</f>
        <v>0</v>
      </c>
      <c r="H146" s="88">
        <f>COUNTIF('5 - Cruiser střední'!$D:$D,'Dělené umístění'!$B146)</f>
        <v>0</v>
      </c>
      <c r="I146" s="88">
        <f>COUNTIF('6 - Cruiser těžký'!$D:$D,'Dělené umístění'!$B146)</f>
        <v>0</v>
      </c>
    </row>
    <row r="147" spans="2:9" x14ac:dyDescent="0.25">
      <c r="B147" s="88">
        <v>145</v>
      </c>
      <c r="C147" s="88">
        <f>COUNTIF('Celkové pořadí'!$F:$F,'Dělené umístění'!$B147)</f>
        <v>0</v>
      </c>
      <c r="D147" s="88">
        <f>COUNTIF('1 - Závodní Speciály'!D:D,'Dělené umístění'!B147)</f>
        <v>0</v>
      </c>
      <c r="E147" s="88">
        <f>COUNTIF('2 - Open'!$D:$D,'Dělené umístění'!$B147)</f>
        <v>0</v>
      </c>
      <c r="F147" s="88">
        <f>COUNTIF('3 - Racer Cruiser'!$D:$D,'Dělené umístění'!$B147)</f>
        <v>0</v>
      </c>
      <c r="G147" s="88">
        <f>COUNTIF('4 - Cruiser lehký'!$D:$D,'Dělené umístění'!$B147)</f>
        <v>0</v>
      </c>
      <c r="H147" s="88">
        <f>COUNTIF('5 - Cruiser střední'!$D:$D,'Dělené umístění'!$B147)</f>
        <v>0</v>
      </c>
      <c r="I147" s="88">
        <f>COUNTIF('6 - Cruiser těžký'!$D:$D,'Dělené umístění'!$B147)</f>
        <v>0</v>
      </c>
    </row>
    <row r="148" spans="2:9" x14ac:dyDescent="0.25">
      <c r="B148" s="88">
        <v>146</v>
      </c>
      <c r="C148" s="88">
        <f>COUNTIF('Celkové pořadí'!$F:$F,'Dělené umístění'!$B148)</f>
        <v>0</v>
      </c>
      <c r="D148" s="88">
        <f>COUNTIF('1 - Závodní Speciály'!D:D,'Dělené umístění'!B148)</f>
        <v>0</v>
      </c>
      <c r="E148" s="88">
        <f>COUNTIF('2 - Open'!$D:$D,'Dělené umístění'!$B148)</f>
        <v>0</v>
      </c>
      <c r="F148" s="88">
        <f>COUNTIF('3 - Racer Cruiser'!$D:$D,'Dělené umístění'!$B148)</f>
        <v>0</v>
      </c>
      <c r="G148" s="88">
        <f>COUNTIF('4 - Cruiser lehký'!$D:$D,'Dělené umístění'!$B148)</f>
        <v>0</v>
      </c>
      <c r="H148" s="88">
        <f>COUNTIF('5 - Cruiser střední'!$D:$D,'Dělené umístění'!$B148)</f>
        <v>0</v>
      </c>
      <c r="I148" s="88">
        <f>COUNTIF('6 - Cruiser těžký'!$D:$D,'Dělené umístění'!$B148)</f>
        <v>0</v>
      </c>
    </row>
    <row r="149" spans="2:9" x14ac:dyDescent="0.25">
      <c r="B149" s="88">
        <v>147</v>
      </c>
      <c r="C149" s="88">
        <f>COUNTIF('Celkové pořadí'!$F:$F,'Dělené umístění'!$B149)</f>
        <v>0</v>
      </c>
      <c r="D149" s="88">
        <f>COUNTIF('1 - Závodní Speciály'!D:D,'Dělené umístění'!B149)</f>
        <v>0</v>
      </c>
      <c r="E149" s="88">
        <f>COUNTIF('2 - Open'!$D:$D,'Dělené umístění'!$B149)</f>
        <v>0</v>
      </c>
      <c r="F149" s="88">
        <f>COUNTIF('3 - Racer Cruiser'!$D:$D,'Dělené umístění'!$B149)</f>
        <v>0</v>
      </c>
      <c r="G149" s="88">
        <f>COUNTIF('4 - Cruiser lehký'!$D:$D,'Dělené umístění'!$B149)</f>
        <v>0</v>
      </c>
      <c r="H149" s="88">
        <f>COUNTIF('5 - Cruiser střední'!$D:$D,'Dělené umístění'!$B149)</f>
        <v>0</v>
      </c>
      <c r="I149" s="88">
        <f>COUNTIF('6 - Cruiser těžký'!$D:$D,'Dělené umístění'!$B149)</f>
        <v>0</v>
      </c>
    </row>
    <row r="150" spans="2:9" x14ac:dyDescent="0.25">
      <c r="B150" s="88">
        <v>148</v>
      </c>
      <c r="C150" s="88">
        <f>COUNTIF('Celkové pořadí'!$F:$F,'Dělené umístění'!$B150)</f>
        <v>0</v>
      </c>
      <c r="D150" s="88">
        <f>COUNTIF('1 - Závodní Speciály'!D:D,'Dělené umístění'!B150)</f>
        <v>0</v>
      </c>
      <c r="E150" s="88">
        <f>COUNTIF('2 - Open'!$D:$D,'Dělené umístění'!$B150)</f>
        <v>0</v>
      </c>
      <c r="F150" s="88">
        <f>COUNTIF('3 - Racer Cruiser'!$D:$D,'Dělené umístění'!$B150)</f>
        <v>0</v>
      </c>
      <c r="G150" s="88">
        <f>COUNTIF('4 - Cruiser lehký'!$D:$D,'Dělené umístění'!$B150)</f>
        <v>0</v>
      </c>
      <c r="H150" s="88">
        <f>COUNTIF('5 - Cruiser střední'!$D:$D,'Dělené umístění'!$B150)</f>
        <v>0</v>
      </c>
      <c r="I150" s="88">
        <f>COUNTIF('6 - Cruiser těžký'!$D:$D,'Dělené umístění'!$B150)</f>
        <v>0</v>
      </c>
    </row>
    <row r="151" spans="2:9" x14ac:dyDescent="0.25">
      <c r="B151" s="88">
        <v>149</v>
      </c>
      <c r="C151" s="88">
        <f>COUNTIF('Celkové pořadí'!$F:$F,'Dělené umístění'!$B151)</f>
        <v>0</v>
      </c>
      <c r="D151" s="88">
        <f>COUNTIF('1 - Závodní Speciály'!D:D,'Dělené umístění'!B151)</f>
        <v>0</v>
      </c>
      <c r="E151" s="88">
        <f>COUNTIF('2 - Open'!$D:$D,'Dělené umístění'!$B151)</f>
        <v>0</v>
      </c>
      <c r="F151" s="88">
        <f>COUNTIF('3 - Racer Cruiser'!$D:$D,'Dělené umístění'!$B151)</f>
        <v>0</v>
      </c>
      <c r="G151" s="88">
        <f>COUNTIF('4 - Cruiser lehký'!$D:$D,'Dělené umístění'!$B151)</f>
        <v>0</v>
      </c>
      <c r="H151" s="88">
        <f>COUNTIF('5 - Cruiser střední'!$D:$D,'Dělené umístění'!$B151)</f>
        <v>0</v>
      </c>
      <c r="I151" s="88">
        <f>COUNTIF('6 - Cruiser těžký'!$D:$D,'Dělené umístění'!$B151)</f>
        <v>0</v>
      </c>
    </row>
    <row r="152" spans="2:9" x14ac:dyDescent="0.25">
      <c r="B152" s="88">
        <v>150</v>
      </c>
      <c r="C152" s="88">
        <f>COUNTIF('Celkové pořadí'!$F:$F,'Dělené umístění'!$B152)</f>
        <v>0</v>
      </c>
      <c r="D152" s="88">
        <f>COUNTIF('1 - Závodní Speciály'!D:D,'Dělené umístění'!B152)</f>
        <v>0</v>
      </c>
      <c r="E152" s="88">
        <f>COUNTIF('2 - Open'!$D:$D,'Dělené umístění'!$B152)</f>
        <v>0</v>
      </c>
      <c r="F152" s="88">
        <f>COUNTIF('3 - Racer Cruiser'!$D:$D,'Dělené umístění'!$B152)</f>
        <v>0</v>
      </c>
      <c r="G152" s="88">
        <f>COUNTIF('4 - Cruiser lehký'!$D:$D,'Dělené umístění'!$B152)</f>
        <v>0</v>
      </c>
      <c r="H152" s="88">
        <f>COUNTIF('5 - Cruiser střední'!$D:$D,'Dělené umístění'!$B152)</f>
        <v>0</v>
      </c>
      <c r="I152" s="88">
        <f>COUNTIF('6 - Cruiser těžký'!$D:$D,'Dělené umístění'!$B152)</f>
        <v>0</v>
      </c>
    </row>
    <row r="153" spans="2:9" x14ac:dyDescent="0.25">
      <c r="B153" s="88">
        <v>151</v>
      </c>
      <c r="C153" s="88">
        <f>COUNTIF('Celkové pořadí'!$F:$F,'Dělené umístění'!$B153)</f>
        <v>0</v>
      </c>
      <c r="D153" s="88">
        <f>COUNTIF('1 - Závodní Speciály'!D:D,'Dělené umístění'!B153)</f>
        <v>0</v>
      </c>
      <c r="E153" s="88">
        <f>COUNTIF('2 - Open'!$D:$D,'Dělené umístění'!$B153)</f>
        <v>0</v>
      </c>
      <c r="F153" s="88">
        <f>COUNTIF('3 - Racer Cruiser'!$D:$D,'Dělené umístění'!$B153)</f>
        <v>0</v>
      </c>
      <c r="G153" s="88">
        <f>COUNTIF('4 - Cruiser lehký'!$D:$D,'Dělené umístění'!$B153)</f>
        <v>0</v>
      </c>
      <c r="H153" s="88">
        <f>COUNTIF('5 - Cruiser střední'!$D:$D,'Dělené umístění'!$B153)</f>
        <v>0</v>
      </c>
      <c r="I153" s="88">
        <f>COUNTIF('6 - Cruiser těžký'!$D:$D,'Dělené umístění'!$B153)</f>
        <v>0</v>
      </c>
    </row>
    <row r="154" spans="2:9" x14ac:dyDescent="0.25">
      <c r="B154" s="88">
        <v>152</v>
      </c>
      <c r="C154" s="88">
        <f>COUNTIF('Celkové pořadí'!$F:$F,'Dělené umístění'!$B154)</f>
        <v>0</v>
      </c>
      <c r="D154" s="88">
        <f>COUNTIF('1 - Závodní Speciály'!D:D,'Dělené umístění'!B154)</f>
        <v>0</v>
      </c>
      <c r="E154" s="88">
        <f>COUNTIF('2 - Open'!$D:$D,'Dělené umístění'!$B154)</f>
        <v>0</v>
      </c>
      <c r="F154" s="88">
        <f>COUNTIF('3 - Racer Cruiser'!$D:$D,'Dělené umístění'!$B154)</f>
        <v>0</v>
      </c>
      <c r="G154" s="88">
        <f>COUNTIF('4 - Cruiser lehký'!$D:$D,'Dělené umístění'!$B154)</f>
        <v>0</v>
      </c>
      <c r="H154" s="88">
        <f>COUNTIF('5 - Cruiser střední'!$D:$D,'Dělené umístění'!$B154)</f>
        <v>0</v>
      </c>
      <c r="I154" s="88">
        <f>COUNTIF('6 - Cruiser těžký'!$D:$D,'Dělené umístění'!$B154)</f>
        <v>0</v>
      </c>
    </row>
    <row r="155" spans="2:9" x14ac:dyDescent="0.25">
      <c r="B155" s="88">
        <v>153</v>
      </c>
      <c r="C155" s="88">
        <f>COUNTIF('Celkové pořadí'!$F:$F,'Dělené umístění'!$B155)</f>
        <v>1</v>
      </c>
      <c r="D155" s="88">
        <f>COUNTIF('1 - Závodní Speciály'!D:D,'Dělené umístění'!B155)</f>
        <v>0</v>
      </c>
      <c r="E155" s="88">
        <f>COUNTIF('2 - Open'!$D:$D,'Dělené umístění'!$B155)</f>
        <v>0</v>
      </c>
      <c r="F155" s="88">
        <f>COUNTIF('3 - Racer Cruiser'!$D:$D,'Dělené umístění'!$B155)</f>
        <v>0</v>
      </c>
      <c r="G155" s="88">
        <f>COUNTIF('4 - Cruiser lehký'!$D:$D,'Dělené umístění'!$B155)</f>
        <v>0</v>
      </c>
      <c r="H155" s="88">
        <f>COUNTIF('5 - Cruiser střední'!$D:$D,'Dělené umístění'!$B155)</f>
        <v>0</v>
      </c>
      <c r="I155" s="88">
        <f>COUNTIF('6 - Cruiser těžký'!$D:$D,'Dělené umístění'!$B155)</f>
        <v>0</v>
      </c>
    </row>
    <row r="156" spans="2:9" x14ac:dyDescent="0.25">
      <c r="B156" s="88">
        <v>154</v>
      </c>
      <c r="C156" s="88">
        <f>COUNTIF('Celkové pořadí'!$F:$F,'Dělené umístění'!$B156)</f>
        <v>1</v>
      </c>
      <c r="D156" s="88">
        <f>COUNTIF('1 - Závodní Speciály'!D:D,'Dělené umístění'!B156)</f>
        <v>0</v>
      </c>
      <c r="E156" s="88">
        <f>COUNTIF('2 - Open'!$D:$D,'Dělené umístění'!$B156)</f>
        <v>0</v>
      </c>
      <c r="F156" s="88">
        <f>COUNTIF('3 - Racer Cruiser'!$D:$D,'Dělené umístění'!$B156)</f>
        <v>0</v>
      </c>
      <c r="G156" s="88">
        <f>COUNTIF('4 - Cruiser lehký'!$D:$D,'Dělené umístění'!$B156)</f>
        <v>0</v>
      </c>
      <c r="H156" s="88">
        <f>COUNTIF('5 - Cruiser střední'!$D:$D,'Dělené umístění'!$B156)</f>
        <v>0</v>
      </c>
      <c r="I156" s="88">
        <f>COUNTIF('6 - Cruiser těžký'!$D:$D,'Dělené umístění'!$B156)</f>
        <v>0</v>
      </c>
    </row>
    <row r="157" spans="2:9" x14ac:dyDescent="0.25">
      <c r="B157" s="88">
        <v>155</v>
      </c>
      <c r="C157" s="88">
        <f>COUNTIF('Celkové pořadí'!$F:$F,'Dělené umístění'!$B157)</f>
        <v>0</v>
      </c>
      <c r="D157" s="88">
        <f>COUNTIF('1 - Závodní Speciály'!D:D,'Dělené umístění'!B157)</f>
        <v>0</v>
      </c>
      <c r="E157" s="88">
        <f>COUNTIF('2 - Open'!$D:$D,'Dělené umístění'!$B157)</f>
        <v>0</v>
      </c>
      <c r="F157" s="88">
        <f>COUNTIF('3 - Racer Cruiser'!$D:$D,'Dělené umístění'!$B157)</f>
        <v>0</v>
      </c>
      <c r="G157" s="88">
        <f>COUNTIF('4 - Cruiser lehký'!$D:$D,'Dělené umístění'!$B157)</f>
        <v>0</v>
      </c>
      <c r="H157" s="88">
        <f>COUNTIF('5 - Cruiser střední'!$D:$D,'Dělené umístění'!$B157)</f>
        <v>0</v>
      </c>
      <c r="I157" s="88">
        <f>COUNTIF('6 - Cruiser těžký'!$D:$D,'Dělené umístění'!$B157)</f>
        <v>0</v>
      </c>
    </row>
    <row r="158" spans="2:9" x14ac:dyDescent="0.25">
      <c r="B158" s="88">
        <v>156</v>
      </c>
      <c r="C158" s="88">
        <f>COUNTIF('Celkové pořadí'!$F:$F,'Dělené umístění'!$B158)</f>
        <v>0</v>
      </c>
      <c r="D158" s="88">
        <f>COUNTIF('1 - Závodní Speciály'!D:D,'Dělené umístění'!B158)</f>
        <v>0</v>
      </c>
      <c r="E158" s="88">
        <f>COUNTIF('2 - Open'!$D:$D,'Dělené umístění'!$B158)</f>
        <v>0</v>
      </c>
      <c r="F158" s="88">
        <f>COUNTIF('3 - Racer Cruiser'!$D:$D,'Dělené umístění'!$B158)</f>
        <v>0</v>
      </c>
      <c r="G158" s="88">
        <f>COUNTIF('4 - Cruiser lehký'!$D:$D,'Dělené umístění'!$B158)</f>
        <v>0</v>
      </c>
      <c r="H158" s="88">
        <f>COUNTIF('5 - Cruiser střední'!$D:$D,'Dělené umístění'!$B158)</f>
        <v>0</v>
      </c>
      <c r="I158" s="88">
        <f>COUNTIF('6 - Cruiser těžký'!$D:$D,'Dělené umístění'!$B158)</f>
        <v>0</v>
      </c>
    </row>
    <row r="159" spans="2:9" x14ac:dyDescent="0.25">
      <c r="B159" s="88">
        <v>157</v>
      </c>
      <c r="C159" s="88">
        <f>COUNTIF('Celkové pořadí'!$F:$F,'Dělené umístění'!$B159)</f>
        <v>1</v>
      </c>
      <c r="D159" s="88">
        <f>COUNTIF('1 - Závodní Speciály'!D:D,'Dělené umístění'!B159)</f>
        <v>0</v>
      </c>
      <c r="E159" s="88">
        <f>COUNTIF('2 - Open'!$D:$D,'Dělené umístění'!$B159)</f>
        <v>0</v>
      </c>
      <c r="F159" s="88">
        <f>COUNTIF('3 - Racer Cruiser'!$D:$D,'Dělené umístění'!$B159)</f>
        <v>0</v>
      </c>
      <c r="G159" s="88">
        <f>COUNTIF('4 - Cruiser lehký'!$D:$D,'Dělené umístění'!$B159)</f>
        <v>0</v>
      </c>
      <c r="H159" s="88">
        <f>COUNTIF('5 - Cruiser střední'!$D:$D,'Dělené umístění'!$B159)</f>
        <v>0</v>
      </c>
      <c r="I159" s="88">
        <f>COUNTIF('6 - Cruiser těžký'!$D:$D,'Dělené umístění'!$B159)</f>
        <v>0</v>
      </c>
    </row>
    <row r="160" spans="2:9" x14ac:dyDescent="0.25">
      <c r="B160" s="88">
        <v>158</v>
      </c>
      <c r="C160" s="88">
        <f>COUNTIF('Celkové pořadí'!$F:$F,'Dělené umístění'!$B160)</f>
        <v>0</v>
      </c>
      <c r="D160" s="88">
        <f>COUNTIF('1 - Závodní Speciály'!D:D,'Dělené umístění'!B160)</f>
        <v>0</v>
      </c>
      <c r="E160" s="88">
        <f>COUNTIF('2 - Open'!$D:$D,'Dělené umístění'!$B160)</f>
        <v>0</v>
      </c>
      <c r="F160" s="88">
        <f>COUNTIF('3 - Racer Cruiser'!$D:$D,'Dělené umístění'!$B160)</f>
        <v>0</v>
      </c>
      <c r="G160" s="88">
        <f>COUNTIF('4 - Cruiser lehký'!$D:$D,'Dělené umístění'!$B160)</f>
        <v>0</v>
      </c>
      <c r="H160" s="88">
        <f>COUNTIF('5 - Cruiser střední'!$D:$D,'Dělené umístění'!$B160)</f>
        <v>0</v>
      </c>
      <c r="I160" s="88">
        <f>COUNTIF('6 - Cruiser těžký'!$D:$D,'Dělené umístění'!$B160)</f>
        <v>0</v>
      </c>
    </row>
    <row r="161" spans="2:9" x14ac:dyDescent="0.25">
      <c r="B161" s="88">
        <v>159</v>
      </c>
      <c r="C161" s="88">
        <f>COUNTIF('Celkové pořadí'!$F:$F,'Dělené umístění'!$B161)</f>
        <v>0</v>
      </c>
      <c r="D161" s="88">
        <f>COUNTIF('1 - Závodní Speciály'!D:D,'Dělené umístění'!B161)</f>
        <v>0</v>
      </c>
      <c r="E161" s="88">
        <f>COUNTIF('2 - Open'!$D:$D,'Dělené umístění'!$B161)</f>
        <v>0</v>
      </c>
      <c r="F161" s="88">
        <f>COUNTIF('3 - Racer Cruiser'!$D:$D,'Dělené umístění'!$B161)</f>
        <v>0</v>
      </c>
      <c r="G161" s="88">
        <f>COUNTIF('4 - Cruiser lehký'!$D:$D,'Dělené umístění'!$B161)</f>
        <v>0</v>
      </c>
      <c r="H161" s="88">
        <f>COUNTIF('5 - Cruiser střední'!$D:$D,'Dělené umístění'!$B161)</f>
        <v>0</v>
      </c>
      <c r="I161" s="88">
        <f>COUNTIF('6 - Cruiser těžký'!$D:$D,'Dělené umístění'!$B161)</f>
        <v>0</v>
      </c>
    </row>
    <row r="162" spans="2:9" x14ac:dyDescent="0.25">
      <c r="B162" s="88">
        <v>160</v>
      </c>
      <c r="C162" s="88">
        <f>COUNTIF('Celkové pořadí'!$F:$F,'Dělené umístění'!$B162)</f>
        <v>0</v>
      </c>
      <c r="D162" s="88">
        <f>COUNTIF('1 - Závodní Speciály'!D:D,'Dělené umístění'!B162)</f>
        <v>0</v>
      </c>
      <c r="E162" s="88">
        <f>COUNTIF('2 - Open'!$D:$D,'Dělené umístění'!$B162)</f>
        <v>0</v>
      </c>
      <c r="F162" s="88">
        <f>COUNTIF('3 - Racer Cruiser'!$D:$D,'Dělené umístění'!$B162)</f>
        <v>0</v>
      </c>
      <c r="G162" s="88">
        <f>COUNTIF('4 - Cruiser lehký'!$D:$D,'Dělené umístění'!$B162)</f>
        <v>0</v>
      </c>
      <c r="H162" s="88">
        <f>COUNTIF('5 - Cruiser střední'!$D:$D,'Dělené umístění'!$B162)</f>
        <v>0</v>
      </c>
      <c r="I162" s="88">
        <f>COUNTIF('6 - Cruiser těžký'!$D:$D,'Dělené umístění'!$B162)</f>
        <v>0</v>
      </c>
    </row>
    <row r="163" spans="2:9" x14ac:dyDescent="0.25">
      <c r="B163" s="88">
        <v>161</v>
      </c>
      <c r="C163" s="88">
        <f>COUNTIF('Celkové pořadí'!$F:$F,'Dělené umístění'!$B163)</f>
        <v>0</v>
      </c>
      <c r="D163" s="88">
        <f>COUNTIF('1 - Závodní Speciály'!D:D,'Dělené umístění'!B163)</f>
        <v>0</v>
      </c>
      <c r="E163" s="88">
        <f>COUNTIF('2 - Open'!$D:$D,'Dělené umístění'!$B163)</f>
        <v>0</v>
      </c>
      <c r="F163" s="88">
        <f>COUNTIF('3 - Racer Cruiser'!$D:$D,'Dělené umístění'!$B163)</f>
        <v>0</v>
      </c>
      <c r="G163" s="88">
        <f>COUNTIF('4 - Cruiser lehký'!$D:$D,'Dělené umístění'!$B163)</f>
        <v>0</v>
      </c>
      <c r="H163" s="88">
        <f>COUNTIF('5 - Cruiser střední'!$D:$D,'Dělené umístění'!$B163)</f>
        <v>0</v>
      </c>
      <c r="I163" s="88">
        <f>COUNTIF('6 - Cruiser těžký'!$D:$D,'Dělené umístění'!$B163)</f>
        <v>0</v>
      </c>
    </row>
    <row r="164" spans="2:9" x14ac:dyDescent="0.25">
      <c r="B164" s="88">
        <v>162</v>
      </c>
      <c r="C164" s="88">
        <f>COUNTIF('Celkové pořadí'!$F:$F,'Dělené umístění'!$B164)</f>
        <v>0</v>
      </c>
      <c r="D164" s="88">
        <f>COUNTIF('1 - Závodní Speciály'!D:D,'Dělené umístění'!B164)</f>
        <v>0</v>
      </c>
      <c r="E164" s="88">
        <f>COUNTIF('2 - Open'!$D:$D,'Dělené umístění'!$B164)</f>
        <v>0</v>
      </c>
      <c r="F164" s="88">
        <f>COUNTIF('3 - Racer Cruiser'!$D:$D,'Dělené umístění'!$B164)</f>
        <v>0</v>
      </c>
      <c r="G164" s="88">
        <f>COUNTIF('4 - Cruiser lehký'!$D:$D,'Dělené umístění'!$B164)</f>
        <v>0</v>
      </c>
      <c r="H164" s="88">
        <f>COUNTIF('5 - Cruiser střední'!$D:$D,'Dělené umístění'!$B164)</f>
        <v>0</v>
      </c>
      <c r="I164" s="88">
        <f>COUNTIF('6 - Cruiser těžký'!$D:$D,'Dělené umístění'!$B164)</f>
        <v>0</v>
      </c>
    </row>
    <row r="165" spans="2:9" x14ac:dyDescent="0.25">
      <c r="B165" s="88">
        <v>163</v>
      </c>
      <c r="C165" s="88">
        <f>COUNTIF('Celkové pořadí'!$F:$F,'Dělené umístění'!$B165)</f>
        <v>0</v>
      </c>
      <c r="D165" s="88">
        <f>COUNTIF('1 - Závodní Speciály'!D:D,'Dělené umístění'!B165)</f>
        <v>0</v>
      </c>
      <c r="E165" s="88">
        <f>COUNTIF('2 - Open'!$D:$D,'Dělené umístění'!$B165)</f>
        <v>0</v>
      </c>
      <c r="F165" s="88">
        <f>COUNTIF('3 - Racer Cruiser'!$D:$D,'Dělené umístění'!$B165)</f>
        <v>0</v>
      </c>
      <c r="G165" s="88">
        <f>COUNTIF('4 - Cruiser lehký'!$D:$D,'Dělené umístění'!$B165)</f>
        <v>0</v>
      </c>
      <c r="H165" s="88">
        <f>COUNTIF('5 - Cruiser střední'!$D:$D,'Dělené umístění'!$B165)</f>
        <v>0</v>
      </c>
      <c r="I165" s="88">
        <f>COUNTIF('6 - Cruiser těžký'!$D:$D,'Dělené umístění'!$B165)</f>
        <v>0</v>
      </c>
    </row>
    <row r="166" spans="2:9" x14ac:dyDescent="0.25">
      <c r="B166" s="88">
        <v>164</v>
      </c>
      <c r="C166" s="88">
        <f>COUNTIF('Celkové pořadí'!$F:$F,'Dělené umístění'!$B166)</f>
        <v>0</v>
      </c>
      <c r="D166" s="88">
        <f>COUNTIF('1 - Závodní Speciály'!D:D,'Dělené umístění'!B166)</f>
        <v>0</v>
      </c>
      <c r="E166" s="88">
        <f>COUNTIF('2 - Open'!$D:$D,'Dělené umístění'!$B166)</f>
        <v>0</v>
      </c>
      <c r="F166" s="88">
        <f>COUNTIF('3 - Racer Cruiser'!$D:$D,'Dělené umístění'!$B166)</f>
        <v>0</v>
      </c>
      <c r="G166" s="88">
        <f>COUNTIF('4 - Cruiser lehký'!$D:$D,'Dělené umístění'!$B166)</f>
        <v>0</v>
      </c>
      <c r="H166" s="88">
        <f>COUNTIF('5 - Cruiser střední'!$D:$D,'Dělené umístění'!$B166)</f>
        <v>0</v>
      </c>
      <c r="I166" s="88">
        <f>COUNTIF('6 - Cruiser těžký'!$D:$D,'Dělené umístění'!$B166)</f>
        <v>0</v>
      </c>
    </row>
    <row r="167" spans="2:9" x14ac:dyDescent="0.25">
      <c r="B167" s="88">
        <v>165</v>
      </c>
      <c r="C167" s="88">
        <f>COUNTIF('Celkové pořadí'!$F:$F,'Dělené umístění'!$B167)</f>
        <v>0</v>
      </c>
      <c r="D167" s="88">
        <f>COUNTIF('1 - Závodní Speciály'!D:D,'Dělené umístění'!B167)</f>
        <v>0</v>
      </c>
      <c r="E167" s="88">
        <f>COUNTIF('2 - Open'!$D:$D,'Dělené umístění'!$B167)</f>
        <v>0</v>
      </c>
      <c r="F167" s="88">
        <f>COUNTIF('3 - Racer Cruiser'!$D:$D,'Dělené umístění'!$B167)</f>
        <v>0</v>
      </c>
      <c r="G167" s="88">
        <f>COUNTIF('4 - Cruiser lehký'!$D:$D,'Dělené umístění'!$B167)</f>
        <v>0</v>
      </c>
      <c r="H167" s="88">
        <f>COUNTIF('5 - Cruiser střední'!$D:$D,'Dělené umístění'!$B167)</f>
        <v>0</v>
      </c>
      <c r="I167" s="88">
        <f>COUNTIF('6 - Cruiser těžký'!$D:$D,'Dělené umístění'!$B167)</f>
        <v>0</v>
      </c>
    </row>
    <row r="168" spans="2:9" x14ac:dyDescent="0.25">
      <c r="B168" s="88">
        <v>166</v>
      </c>
      <c r="C168" s="88">
        <f>COUNTIF('Celkové pořadí'!$F:$F,'Dělené umístění'!$B168)</f>
        <v>0</v>
      </c>
      <c r="D168" s="88">
        <f>COUNTIF('1 - Závodní Speciály'!D:D,'Dělené umístění'!B168)</f>
        <v>0</v>
      </c>
      <c r="E168" s="88">
        <f>COUNTIF('2 - Open'!$D:$D,'Dělené umístění'!$B168)</f>
        <v>0</v>
      </c>
      <c r="F168" s="88">
        <f>COUNTIF('3 - Racer Cruiser'!$D:$D,'Dělené umístění'!$B168)</f>
        <v>0</v>
      </c>
      <c r="G168" s="88">
        <f>COUNTIF('4 - Cruiser lehký'!$D:$D,'Dělené umístění'!$B168)</f>
        <v>0</v>
      </c>
      <c r="H168" s="88">
        <f>COUNTIF('5 - Cruiser střední'!$D:$D,'Dělené umístění'!$B168)</f>
        <v>0</v>
      </c>
      <c r="I168" s="88">
        <f>COUNTIF('6 - Cruiser těžký'!$D:$D,'Dělené umístění'!$B168)</f>
        <v>0</v>
      </c>
    </row>
    <row r="169" spans="2:9" x14ac:dyDescent="0.25">
      <c r="B169" s="88">
        <v>167</v>
      </c>
      <c r="C169" s="88">
        <f>COUNTIF('Celkové pořadí'!$F:$F,'Dělené umístění'!$B169)</f>
        <v>0</v>
      </c>
      <c r="D169" s="88">
        <f>COUNTIF('1 - Závodní Speciály'!D:D,'Dělené umístění'!B169)</f>
        <v>0</v>
      </c>
      <c r="E169" s="88">
        <f>COUNTIF('2 - Open'!$D:$D,'Dělené umístění'!$B169)</f>
        <v>0</v>
      </c>
      <c r="F169" s="88">
        <f>COUNTIF('3 - Racer Cruiser'!$D:$D,'Dělené umístění'!$B169)</f>
        <v>0</v>
      </c>
      <c r="G169" s="88">
        <f>COUNTIF('4 - Cruiser lehký'!$D:$D,'Dělené umístění'!$B169)</f>
        <v>0</v>
      </c>
      <c r="H169" s="88">
        <f>COUNTIF('5 - Cruiser střední'!$D:$D,'Dělené umístění'!$B169)</f>
        <v>0</v>
      </c>
      <c r="I169" s="88">
        <f>COUNTIF('6 - Cruiser těžký'!$D:$D,'Dělené umístění'!$B169)</f>
        <v>0</v>
      </c>
    </row>
    <row r="170" spans="2:9" x14ac:dyDescent="0.25">
      <c r="B170" s="88">
        <v>168</v>
      </c>
      <c r="C170" s="88">
        <f>COUNTIF('Celkové pořadí'!$F:$F,'Dělené umístění'!$B170)</f>
        <v>1</v>
      </c>
      <c r="D170" s="88">
        <f>COUNTIF('1 - Závodní Speciály'!D:D,'Dělené umístění'!B170)</f>
        <v>0</v>
      </c>
      <c r="E170" s="88">
        <f>COUNTIF('2 - Open'!$D:$D,'Dělené umístění'!$B170)</f>
        <v>0</v>
      </c>
      <c r="F170" s="88">
        <f>COUNTIF('3 - Racer Cruiser'!$D:$D,'Dělené umístění'!$B170)</f>
        <v>0</v>
      </c>
      <c r="G170" s="88">
        <f>COUNTIF('4 - Cruiser lehký'!$D:$D,'Dělené umístění'!$B170)</f>
        <v>0</v>
      </c>
      <c r="H170" s="88">
        <f>COUNTIF('5 - Cruiser střední'!$D:$D,'Dělené umístění'!$B170)</f>
        <v>0</v>
      </c>
      <c r="I170" s="88">
        <f>COUNTIF('6 - Cruiser těžký'!$D:$D,'Dělené umístění'!$B170)</f>
        <v>0</v>
      </c>
    </row>
    <row r="171" spans="2:9" x14ac:dyDescent="0.25">
      <c r="B171" s="88">
        <v>169</v>
      </c>
      <c r="C171" s="88">
        <f>COUNTIF('Celkové pořadí'!$F:$F,'Dělené umístění'!$B171)</f>
        <v>0</v>
      </c>
      <c r="D171" s="88">
        <f>COUNTIF('1 - Závodní Speciály'!D:D,'Dělené umístění'!B171)</f>
        <v>0</v>
      </c>
      <c r="E171" s="88">
        <f>COUNTIF('2 - Open'!$D:$D,'Dělené umístění'!$B171)</f>
        <v>0</v>
      </c>
      <c r="F171" s="88">
        <f>COUNTIF('3 - Racer Cruiser'!$D:$D,'Dělené umístění'!$B171)</f>
        <v>0</v>
      </c>
      <c r="G171" s="88">
        <f>COUNTIF('4 - Cruiser lehký'!$D:$D,'Dělené umístění'!$B171)</f>
        <v>0</v>
      </c>
      <c r="H171" s="88">
        <f>COUNTIF('5 - Cruiser střední'!$D:$D,'Dělené umístění'!$B171)</f>
        <v>0</v>
      </c>
      <c r="I171" s="88">
        <f>COUNTIF('6 - Cruiser těžký'!$D:$D,'Dělené umístění'!$B171)</f>
        <v>0</v>
      </c>
    </row>
    <row r="172" spans="2:9" x14ac:dyDescent="0.25">
      <c r="B172" s="88">
        <v>170</v>
      </c>
      <c r="C172" s="88">
        <f>COUNTIF('Celkové pořadí'!$F:$F,'Dělené umístění'!$B172)</f>
        <v>0</v>
      </c>
      <c r="D172" s="88">
        <f>COUNTIF('1 - Závodní Speciály'!D:D,'Dělené umístění'!B172)</f>
        <v>0</v>
      </c>
      <c r="E172" s="88">
        <f>COUNTIF('2 - Open'!$D:$D,'Dělené umístění'!$B172)</f>
        <v>0</v>
      </c>
      <c r="F172" s="88">
        <f>COUNTIF('3 - Racer Cruiser'!$D:$D,'Dělené umístění'!$B172)</f>
        <v>0</v>
      </c>
      <c r="G172" s="88">
        <f>COUNTIF('4 - Cruiser lehký'!$D:$D,'Dělené umístění'!$B172)</f>
        <v>0</v>
      </c>
      <c r="H172" s="88">
        <f>COUNTIF('5 - Cruiser střední'!$D:$D,'Dělené umístění'!$B172)</f>
        <v>0</v>
      </c>
      <c r="I172" s="88">
        <f>COUNTIF('6 - Cruiser těžký'!$D:$D,'Dělené umístění'!$B172)</f>
        <v>0</v>
      </c>
    </row>
    <row r="173" spans="2:9" x14ac:dyDescent="0.25">
      <c r="B173" s="88">
        <v>171</v>
      </c>
      <c r="C173" s="88">
        <f>COUNTIF('Celkové pořadí'!$F:$F,'Dělené umístění'!$B173)</f>
        <v>1</v>
      </c>
      <c r="D173" s="88">
        <f>COUNTIF('1 - Závodní Speciály'!D:D,'Dělené umístění'!B173)</f>
        <v>0</v>
      </c>
      <c r="E173" s="88">
        <f>COUNTIF('2 - Open'!$D:$D,'Dělené umístění'!$B173)</f>
        <v>0</v>
      </c>
      <c r="F173" s="88">
        <f>COUNTIF('3 - Racer Cruiser'!$D:$D,'Dělené umístění'!$B173)</f>
        <v>0</v>
      </c>
      <c r="G173" s="88">
        <f>COUNTIF('4 - Cruiser lehký'!$D:$D,'Dělené umístění'!$B173)</f>
        <v>0</v>
      </c>
      <c r="H173" s="88">
        <f>COUNTIF('5 - Cruiser střední'!$D:$D,'Dělené umístění'!$B173)</f>
        <v>0</v>
      </c>
      <c r="I173" s="88">
        <f>COUNTIF('6 - Cruiser těžký'!$D:$D,'Dělené umístění'!$B173)</f>
        <v>0</v>
      </c>
    </row>
    <row r="174" spans="2:9" x14ac:dyDescent="0.25">
      <c r="B174" s="88">
        <v>172</v>
      </c>
      <c r="C174" s="88">
        <f>COUNTIF('Celkové pořadí'!$F:$F,'Dělené umístění'!$B174)</f>
        <v>0</v>
      </c>
      <c r="D174" s="88">
        <f>COUNTIF('1 - Závodní Speciály'!D:D,'Dělené umístění'!B174)</f>
        <v>0</v>
      </c>
      <c r="E174" s="88">
        <f>COUNTIF('2 - Open'!$D:$D,'Dělené umístění'!$B174)</f>
        <v>0</v>
      </c>
      <c r="F174" s="88">
        <f>COUNTIF('3 - Racer Cruiser'!$D:$D,'Dělené umístění'!$B174)</f>
        <v>0</v>
      </c>
      <c r="G174" s="88">
        <f>COUNTIF('4 - Cruiser lehký'!$D:$D,'Dělené umístění'!$B174)</f>
        <v>0</v>
      </c>
      <c r="H174" s="88">
        <f>COUNTIF('5 - Cruiser střední'!$D:$D,'Dělené umístění'!$B174)</f>
        <v>0</v>
      </c>
      <c r="I174" s="88">
        <f>COUNTIF('6 - Cruiser těžký'!$D:$D,'Dělené umístění'!$B174)</f>
        <v>0</v>
      </c>
    </row>
    <row r="175" spans="2:9" x14ac:dyDescent="0.25">
      <c r="B175" s="88">
        <v>173</v>
      </c>
      <c r="C175" s="88">
        <f>COUNTIF('Celkové pořadí'!$F:$F,'Dělené umístění'!$B175)</f>
        <v>0</v>
      </c>
      <c r="D175" s="88">
        <f>COUNTIF('1 - Závodní Speciály'!D:D,'Dělené umístění'!B175)</f>
        <v>0</v>
      </c>
      <c r="E175" s="88">
        <f>COUNTIF('2 - Open'!$D:$D,'Dělené umístění'!$B175)</f>
        <v>0</v>
      </c>
      <c r="F175" s="88">
        <f>COUNTIF('3 - Racer Cruiser'!$D:$D,'Dělené umístění'!$B175)</f>
        <v>0</v>
      </c>
      <c r="G175" s="88">
        <f>COUNTIF('4 - Cruiser lehký'!$D:$D,'Dělené umístění'!$B175)</f>
        <v>0</v>
      </c>
      <c r="H175" s="88">
        <f>COUNTIF('5 - Cruiser střední'!$D:$D,'Dělené umístění'!$B175)</f>
        <v>0</v>
      </c>
      <c r="I175" s="88">
        <f>COUNTIF('6 - Cruiser těžký'!$D:$D,'Dělené umístění'!$B175)</f>
        <v>0</v>
      </c>
    </row>
    <row r="176" spans="2:9" x14ac:dyDescent="0.25">
      <c r="B176" s="88">
        <v>174</v>
      </c>
      <c r="C176" s="88">
        <f>COUNTIF('Celkové pořadí'!$F:$F,'Dělené umístění'!$B176)</f>
        <v>0</v>
      </c>
      <c r="D176" s="88">
        <f>COUNTIF('1 - Závodní Speciály'!D:D,'Dělené umístění'!B176)</f>
        <v>0</v>
      </c>
      <c r="E176" s="88">
        <f>COUNTIF('2 - Open'!$D:$D,'Dělené umístění'!$B176)</f>
        <v>0</v>
      </c>
      <c r="F176" s="88">
        <f>COUNTIF('3 - Racer Cruiser'!$D:$D,'Dělené umístění'!$B176)</f>
        <v>0</v>
      </c>
      <c r="G176" s="88">
        <f>COUNTIF('4 - Cruiser lehký'!$D:$D,'Dělené umístění'!$B176)</f>
        <v>0</v>
      </c>
      <c r="H176" s="88">
        <f>COUNTIF('5 - Cruiser střední'!$D:$D,'Dělené umístění'!$B176)</f>
        <v>0</v>
      </c>
      <c r="I176" s="88">
        <f>COUNTIF('6 - Cruiser těžký'!$D:$D,'Dělené umístění'!$B176)</f>
        <v>0</v>
      </c>
    </row>
    <row r="177" spans="2:9" x14ac:dyDescent="0.25">
      <c r="B177" s="88">
        <v>175</v>
      </c>
      <c r="C177" s="88">
        <f>COUNTIF('Celkové pořadí'!$F:$F,'Dělené umístění'!$B177)</f>
        <v>0</v>
      </c>
      <c r="D177" s="88">
        <f>COUNTIF('1 - Závodní Speciály'!D:D,'Dělené umístění'!B177)</f>
        <v>0</v>
      </c>
      <c r="E177" s="88">
        <f>COUNTIF('2 - Open'!$D:$D,'Dělené umístění'!$B177)</f>
        <v>0</v>
      </c>
      <c r="F177" s="88">
        <f>COUNTIF('3 - Racer Cruiser'!$D:$D,'Dělené umístění'!$B177)</f>
        <v>0</v>
      </c>
      <c r="G177" s="88">
        <f>COUNTIF('4 - Cruiser lehký'!$D:$D,'Dělené umístění'!$B177)</f>
        <v>0</v>
      </c>
      <c r="H177" s="88">
        <f>COUNTIF('5 - Cruiser střední'!$D:$D,'Dělené umístění'!$B177)</f>
        <v>0</v>
      </c>
      <c r="I177" s="88">
        <f>COUNTIF('6 - Cruiser těžký'!$D:$D,'Dělené umístění'!$B177)</f>
        <v>0</v>
      </c>
    </row>
    <row r="178" spans="2:9" x14ac:dyDescent="0.25">
      <c r="B178" s="88">
        <v>176</v>
      </c>
      <c r="C178" s="88">
        <f>COUNTIF('Celkové pořadí'!$F:$F,'Dělené umístění'!$B178)</f>
        <v>0</v>
      </c>
      <c r="D178" s="88">
        <f>COUNTIF('1 - Závodní Speciály'!D:D,'Dělené umístění'!B178)</f>
        <v>0</v>
      </c>
      <c r="E178" s="88">
        <f>COUNTIF('2 - Open'!$D:$D,'Dělené umístění'!$B178)</f>
        <v>0</v>
      </c>
      <c r="F178" s="88">
        <f>COUNTIF('3 - Racer Cruiser'!$D:$D,'Dělené umístění'!$B178)</f>
        <v>0</v>
      </c>
      <c r="G178" s="88">
        <f>COUNTIF('4 - Cruiser lehký'!$D:$D,'Dělené umístění'!$B178)</f>
        <v>0</v>
      </c>
      <c r="H178" s="88">
        <f>COUNTIF('5 - Cruiser střední'!$D:$D,'Dělené umístění'!$B178)</f>
        <v>0</v>
      </c>
      <c r="I178" s="88">
        <f>COUNTIF('6 - Cruiser těžký'!$D:$D,'Dělené umístění'!$B178)</f>
        <v>0</v>
      </c>
    </row>
    <row r="179" spans="2:9" x14ac:dyDescent="0.25">
      <c r="B179" s="88">
        <v>177</v>
      </c>
      <c r="C179" s="88">
        <f>COUNTIF('Celkové pořadí'!$F:$F,'Dělené umístění'!$B179)</f>
        <v>1</v>
      </c>
      <c r="D179" s="88">
        <f>COUNTIF('1 - Závodní Speciály'!D:D,'Dělené umístění'!B179)</f>
        <v>0</v>
      </c>
      <c r="E179" s="88">
        <f>COUNTIF('2 - Open'!$D:$D,'Dělené umístění'!$B179)</f>
        <v>0</v>
      </c>
      <c r="F179" s="88">
        <f>COUNTIF('3 - Racer Cruiser'!$D:$D,'Dělené umístění'!$B179)</f>
        <v>0</v>
      </c>
      <c r="G179" s="88">
        <f>COUNTIF('4 - Cruiser lehký'!$D:$D,'Dělené umístění'!$B179)</f>
        <v>0</v>
      </c>
      <c r="H179" s="88">
        <f>COUNTIF('5 - Cruiser střední'!$D:$D,'Dělené umístění'!$B179)</f>
        <v>0</v>
      </c>
      <c r="I179" s="88">
        <f>COUNTIF('6 - Cruiser těžký'!$D:$D,'Dělené umístění'!$B179)</f>
        <v>0</v>
      </c>
    </row>
    <row r="180" spans="2:9" x14ac:dyDescent="0.25">
      <c r="B180" s="88">
        <v>178</v>
      </c>
      <c r="C180" s="88">
        <f>COUNTIF('Celkové pořadí'!$F:$F,'Dělené umístění'!$B180)</f>
        <v>0</v>
      </c>
      <c r="D180" s="88">
        <f>COUNTIF('1 - Závodní Speciály'!D:D,'Dělené umístění'!B180)</f>
        <v>0</v>
      </c>
      <c r="E180" s="88">
        <f>COUNTIF('2 - Open'!$D:$D,'Dělené umístění'!$B180)</f>
        <v>0</v>
      </c>
      <c r="F180" s="88">
        <f>COUNTIF('3 - Racer Cruiser'!$D:$D,'Dělené umístění'!$B180)</f>
        <v>0</v>
      </c>
      <c r="G180" s="88">
        <f>COUNTIF('4 - Cruiser lehký'!$D:$D,'Dělené umístění'!$B180)</f>
        <v>0</v>
      </c>
      <c r="H180" s="88">
        <f>COUNTIF('5 - Cruiser střední'!$D:$D,'Dělené umístění'!$B180)</f>
        <v>0</v>
      </c>
      <c r="I180" s="88">
        <f>COUNTIF('6 - Cruiser těžký'!$D:$D,'Dělené umístění'!$B180)</f>
        <v>0</v>
      </c>
    </row>
    <row r="181" spans="2:9" x14ac:dyDescent="0.25">
      <c r="B181" s="88">
        <v>179</v>
      </c>
      <c r="C181" s="88">
        <f>COUNTIF('Celkové pořadí'!$F:$F,'Dělené umístění'!$B181)</f>
        <v>0</v>
      </c>
      <c r="D181" s="88">
        <f>COUNTIF('1 - Závodní Speciály'!D:D,'Dělené umístění'!B181)</f>
        <v>0</v>
      </c>
      <c r="E181" s="88">
        <f>COUNTIF('2 - Open'!$D:$D,'Dělené umístění'!$B181)</f>
        <v>0</v>
      </c>
      <c r="F181" s="88">
        <f>COUNTIF('3 - Racer Cruiser'!$D:$D,'Dělené umístění'!$B181)</f>
        <v>0</v>
      </c>
      <c r="G181" s="88">
        <f>COUNTIF('4 - Cruiser lehký'!$D:$D,'Dělené umístění'!$B181)</f>
        <v>0</v>
      </c>
      <c r="H181" s="88">
        <f>COUNTIF('5 - Cruiser střední'!$D:$D,'Dělené umístění'!$B181)</f>
        <v>0</v>
      </c>
      <c r="I181" s="88">
        <f>COUNTIF('6 - Cruiser těžký'!$D:$D,'Dělené umístění'!$B181)</f>
        <v>0</v>
      </c>
    </row>
    <row r="182" spans="2:9" x14ac:dyDescent="0.25">
      <c r="B182" s="88">
        <v>180</v>
      </c>
      <c r="C182" s="88">
        <f>COUNTIF('Celkové pořadí'!$F:$F,'Dělené umístění'!$B182)</f>
        <v>0</v>
      </c>
      <c r="D182" s="88">
        <f>COUNTIF('1 - Závodní Speciály'!D:D,'Dělené umístění'!B182)</f>
        <v>0</v>
      </c>
      <c r="E182" s="88">
        <f>COUNTIF('2 - Open'!$D:$D,'Dělené umístění'!$B182)</f>
        <v>0</v>
      </c>
      <c r="F182" s="88">
        <f>COUNTIF('3 - Racer Cruiser'!$D:$D,'Dělené umístění'!$B182)</f>
        <v>0</v>
      </c>
      <c r="G182" s="88">
        <f>COUNTIF('4 - Cruiser lehký'!$D:$D,'Dělené umístění'!$B182)</f>
        <v>0</v>
      </c>
      <c r="H182" s="88">
        <f>COUNTIF('5 - Cruiser střední'!$D:$D,'Dělené umístění'!$B182)</f>
        <v>0</v>
      </c>
      <c r="I182" s="88">
        <f>COUNTIF('6 - Cruiser těžký'!$D:$D,'Dělené umístění'!$B182)</f>
        <v>0</v>
      </c>
    </row>
    <row r="183" spans="2:9" x14ac:dyDescent="0.25">
      <c r="B183" s="88">
        <v>181</v>
      </c>
      <c r="C183" s="88">
        <f>COUNTIF('Celkové pořadí'!$F:$F,'Dělené umístění'!$B183)</f>
        <v>0</v>
      </c>
      <c r="D183" s="88">
        <f>COUNTIF('1 - Závodní Speciály'!D:D,'Dělené umístění'!B183)</f>
        <v>0</v>
      </c>
      <c r="E183" s="88">
        <f>COUNTIF('2 - Open'!$D:$D,'Dělené umístění'!$B183)</f>
        <v>0</v>
      </c>
      <c r="F183" s="88">
        <f>COUNTIF('3 - Racer Cruiser'!$D:$D,'Dělené umístění'!$B183)</f>
        <v>0</v>
      </c>
      <c r="G183" s="88">
        <f>COUNTIF('4 - Cruiser lehký'!$D:$D,'Dělené umístění'!$B183)</f>
        <v>0</v>
      </c>
      <c r="H183" s="88">
        <f>COUNTIF('5 - Cruiser střední'!$D:$D,'Dělené umístění'!$B183)</f>
        <v>0</v>
      </c>
      <c r="I183" s="88">
        <f>COUNTIF('6 - Cruiser těžký'!$D:$D,'Dělené umístění'!$B183)</f>
        <v>0</v>
      </c>
    </row>
    <row r="184" spans="2:9" x14ac:dyDescent="0.25">
      <c r="B184" s="88">
        <v>182</v>
      </c>
      <c r="C184" s="88">
        <f>COUNTIF('Celkové pořadí'!$F:$F,'Dělené umístění'!$B184)</f>
        <v>0</v>
      </c>
      <c r="D184" s="88">
        <f>COUNTIF('1 - Závodní Speciály'!D:D,'Dělené umístění'!B184)</f>
        <v>0</v>
      </c>
      <c r="E184" s="88">
        <f>COUNTIF('2 - Open'!$D:$D,'Dělené umístění'!$B184)</f>
        <v>0</v>
      </c>
      <c r="F184" s="88">
        <f>COUNTIF('3 - Racer Cruiser'!$D:$D,'Dělené umístění'!$B184)</f>
        <v>0</v>
      </c>
      <c r="G184" s="88">
        <f>COUNTIF('4 - Cruiser lehký'!$D:$D,'Dělené umístění'!$B184)</f>
        <v>0</v>
      </c>
      <c r="H184" s="88">
        <f>COUNTIF('5 - Cruiser střední'!$D:$D,'Dělené umístění'!$B184)</f>
        <v>0</v>
      </c>
      <c r="I184" s="88">
        <f>COUNTIF('6 - Cruiser těžký'!$D:$D,'Dělené umístění'!$B184)</f>
        <v>0</v>
      </c>
    </row>
    <row r="185" spans="2:9" x14ac:dyDescent="0.25">
      <c r="B185" s="88">
        <v>183</v>
      </c>
      <c r="C185" s="88">
        <f>COUNTIF('Celkové pořadí'!$F:$F,'Dělené umístění'!$B185)</f>
        <v>0</v>
      </c>
      <c r="D185" s="88">
        <f>COUNTIF('1 - Závodní Speciály'!D:D,'Dělené umístění'!B185)</f>
        <v>0</v>
      </c>
      <c r="E185" s="88">
        <f>COUNTIF('2 - Open'!$D:$D,'Dělené umístění'!$B185)</f>
        <v>0</v>
      </c>
      <c r="F185" s="88">
        <f>COUNTIF('3 - Racer Cruiser'!$D:$D,'Dělené umístění'!$B185)</f>
        <v>0</v>
      </c>
      <c r="G185" s="88">
        <f>COUNTIF('4 - Cruiser lehký'!$D:$D,'Dělené umístění'!$B185)</f>
        <v>0</v>
      </c>
      <c r="H185" s="88">
        <f>COUNTIF('5 - Cruiser střední'!$D:$D,'Dělené umístění'!$B185)</f>
        <v>0</v>
      </c>
      <c r="I185" s="88">
        <f>COUNTIF('6 - Cruiser těžký'!$D:$D,'Dělené umístění'!$B185)</f>
        <v>0</v>
      </c>
    </row>
    <row r="186" spans="2:9" x14ac:dyDescent="0.25">
      <c r="B186" s="88">
        <v>184</v>
      </c>
      <c r="C186" s="88">
        <f>COUNTIF('Celkové pořadí'!$F:$F,'Dělené umístění'!$B186)</f>
        <v>0</v>
      </c>
      <c r="D186" s="88">
        <f>COUNTIF('1 - Závodní Speciály'!D:D,'Dělené umístění'!B186)</f>
        <v>0</v>
      </c>
      <c r="E186" s="88">
        <f>COUNTIF('2 - Open'!$D:$D,'Dělené umístění'!$B186)</f>
        <v>0</v>
      </c>
      <c r="F186" s="88">
        <f>COUNTIF('3 - Racer Cruiser'!$D:$D,'Dělené umístění'!$B186)</f>
        <v>0</v>
      </c>
      <c r="G186" s="88">
        <f>COUNTIF('4 - Cruiser lehký'!$D:$D,'Dělené umístění'!$B186)</f>
        <v>0</v>
      </c>
      <c r="H186" s="88">
        <f>COUNTIF('5 - Cruiser střední'!$D:$D,'Dělené umístění'!$B186)</f>
        <v>0</v>
      </c>
      <c r="I186" s="88">
        <f>COUNTIF('6 - Cruiser těžký'!$D:$D,'Dělené umístění'!$B186)</f>
        <v>0</v>
      </c>
    </row>
    <row r="187" spans="2:9" x14ac:dyDescent="0.25">
      <c r="B187" s="88">
        <v>185</v>
      </c>
      <c r="C187" s="88">
        <f>COUNTIF('Celkové pořadí'!$F:$F,'Dělené umístění'!$B187)</f>
        <v>0</v>
      </c>
      <c r="D187" s="88">
        <f>COUNTIF('1 - Závodní Speciály'!D:D,'Dělené umístění'!B187)</f>
        <v>0</v>
      </c>
      <c r="E187" s="88">
        <f>COUNTIF('2 - Open'!$D:$D,'Dělené umístění'!$B187)</f>
        <v>0</v>
      </c>
      <c r="F187" s="88">
        <f>COUNTIF('3 - Racer Cruiser'!$D:$D,'Dělené umístění'!$B187)</f>
        <v>0</v>
      </c>
      <c r="G187" s="88">
        <f>COUNTIF('4 - Cruiser lehký'!$D:$D,'Dělené umístění'!$B187)</f>
        <v>0</v>
      </c>
      <c r="H187" s="88">
        <f>COUNTIF('5 - Cruiser střední'!$D:$D,'Dělené umístění'!$B187)</f>
        <v>0</v>
      </c>
      <c r="I187" s="88">
        <f>COUNTIF('6 - Cruiser těžký'!$D:$D,'Dělené umístění'!$B187)</f>
        <v>0</v>
      </c>
    </row>
    <row r="188" spans="2:9" x14ac:dyDescent="0.25">
      <c r="B188" s="88">
        <v>186</v>
      </c>
      <c r="C188" s="88">
        <f>COUNTIF('Celkové pořadí'!$F:$F,'Dělené umístění'!$B188)</f>
        <v>0</v>
      </c>
      <c r="D188" s="88">
        <f>COUNTIF('1 - Závodní Speciály'!D:D,'Dělené umístění'!B188)</f>
        <v>0</v>
      </c>
      <c r="E188" s="88">
        <f>COUNTIF('2 - Open'!$D:$D,'Dělené umístění'!$B188)</f>
        <v>0</v>
      </c>
      <c r="F188" s="88">
        <f>COUNTIF('3 - Racer Cruiser'!$D:$D,'Dělené umístění'!$B188)</f>
        <v>0</v>
      </c>
      <c r="G188" s="88">
        <f>COUNTIF('4 - Cruiser lehký'!$D:$D,'Dělené umístění'!$B188)</f>
        <v>0</v>
      </c>
      <c r="H188" s="88">
        <f>COUNTIF('5 - Cruiser střední'!$D:$D,'Dělené umístění'!$B188)</f>
        <v>0</v>
      </c>
      <c r="I188" s="88">
        <f>COUNTIF('6 - Cruiser těžký'!$D:$D,'Dělené umístění'!$B188)</f>
        <v>0</v>
      </c>
    </row>
    <row r="189" spans="2:9" x14ac:dyDescent="0.25">
      <c r="B189" s="88">
        <v>187</v>
      </c>
      <c r="C189" s="88">
        <f>COUNTIF('Celkové pořadí'!$F:$F,'Dělené umístění'!$B189)</f>
        <v>0</v>
      </c>
      <c r="D189" s="88">
        <f>COUNTIF('1 - Závodní Speciály'!D:D,'Dělené umístění'!B189)</f>
        <v>0</v>
      </c>
      <c r="E189" s="88">
        <f>COUNTIF('2 - Open'!$D:$D,'Dělené umístění'!$B189)</f>
        <v>0</v>
      </c>
      <c r="F189" s="88">
        <f>COUNTIF('3 - Racer Cruiser'!$D:$D,'Dělené umístění'!$B189)</f>
        <v>0</v>
      </c>
      <c r="G189" s="88">
        <f>COUNTIF('4 - Cruiser lehký'!$D:$D,'Dělené umístění'!$B189)</f>
        <v>0</v>
      </c>
      <c r="H189" s="88">
        <f>COUNTIF('5 - Cruiser střední'!$D:$D,'Dělené umístění'!$B189)</f>
        <v>0</v>
      </c>
      <c r="I189" s="88">
        <f>COUNTIF('6 - Cruiser těžký'!$D:$D,'Dělené umístění'!$B189)</f>
        <v>0</v>
      </c>
    </row>
    <row r="190" spans="2:9" x14ac:dyDescent="0.25">
      <c r="B190" s="88">
        <v>188</v>
      </c>
      <c r="C190" s="88">
        <f>COUNTIF('Celkové pořadí'!$F:$F,'Dělené umístění'!$B190)</f>
        <v>0</v>
      </c>
      <c r="D190" s="88">
        <f>COUNTIF('1 - Závodní Speciály'!D:D,'Dělené umístění'!B190)</f>
        <v>0</v>
      </c>
      <c r="E190" s="88">
        <f>COUNTIF('2 - Open'!$D:$D,'Dělené umístění'!$B190)</f>
        <v>0</v>
      </c>
      <c r="F190" s="88">
        <f>COUNTIF('3 - Racer Cruiser'!$D:$D,'Dělené umístění'!$B190)</f>
        <v>0</v>
      </c>
      <c r="G190" s="88">
        <f>COUNTIF('4 - Cruiser lehký'!$D:$D,'Dělené umístění'!$B190)</f>
        <v>0</v>
      </c>
      <c r="H190" s="88">
        <f>COUNTIF('5 - Cruiser střední'!$D:$D,'Dělené umístění'!$B190)</f>
        <v>0</v>
      </c>
      <c r="I190" s="88">
        <f>COUNTIF('6 - Cruiser těžký'!$D:$D,'Dělené umístění'!$B190)</f>
        <v>0</v>
      </c>
    </row>
    <row r="191" spans="2:9" x14ac:dyDescent="0.25">
      <c r="B191" s="88">
        <v>189</v>
      </c>
      <c r="C191" s="88">
        <f>COUNTIF('Celkové pořadí'!$F:$F,'Dělené umístění'!$B191)</f>
        <v>0</v>
      </c>
      <c r="D191" s="88">
        <f>COUNTIF('1 - Závodní Speciály'!D:D,'Dělené umístění'!B191)</f>
        <v>0</v>
      </c>
      <c r="E191" s="88">
        <f>COUNTIF('2 - Open'!$D:$D,'Dělené umístění'!$B191)</f>
        <v>0</v>
      </c>
      <c r="F191" s="88">
        <f>COUNTIF('3 - Racer Cruiser'!$D:$D,'Dělené umístění'!$B191)</f>
        <v>0</v>
      </c>
      <c r="G191" s="88">
        <f>COUNTIF('4 - Cruiser lehký'!$D:$D,'Dělené umístění'!$B191)</f>
        <v>0</v>
      </c>
      <c r="H191" s="88">
        <f>COUNTIF('5 - Cruiser střední'!$D:$D,'Dělené umístění'!$B191)</f>
        <v>0</v>
      </c>
      <c r="I191" s="88">
        <f>COUNTIF('6 - Cruiser těžký'!$D:$D,'Dělené umístění'!$B191)</f>
        <v>0</v>
      </c>
    </row>
    <row r="192" spans="2:9" x14ac:dyDescent="0.25">
      <c r="B192" s="88">
        <v>190</v>
      </c>
      <c r="C192" s="88">
        <f>COUNTIF('Celkové pořadí'!$F:$F,'Dělené umístění'!$B192)</f>
        <v>0</v>
      </c>
      <c r="D192" s="88">
        <f>COUNTIF('1 - Závodní Speciály'!D:D,'Dělené umístění'!B192)</f>
        <v>0</v>
      </c>
      <c r="E192" s="88">
        <f>COUNTIF('2 - Open'!$D:$D,'Dělené umístění'!$B192)</f>
        <v>0</v>
      </c>
      <c r="F192" s="88">
        <f>COUNTIF('3 - Racer Cruiser'!$D:$D,'Dělené umístění'!$B192)</f>
        <v>0</v>
      </c>
      <c r="G192" s="88">
        <f>COUNTIF('4 - Cruiser lehký'!$D:$D,'Dělené umístění'!$B192)</f>
        <v>0</v>
      </c>
      <c r="H192" s="88">
        <f>COUNTIF('5 - Cruiser střední'!$D:$D,'Dělené umístění'!$B192)</f>
        <v>0</v>
      </c>
      <c r="I192" s="88">
        <f>COUNTIF('6 - Cruiser těžký'!$D:$D,'Dělené umístění'!$B192)</f>
        <v>0</v>
      </c>
    </row>
    <row r="193" spans="2:9" x14ac:dyDescent="0.25">
      <c r="B193" s="88">
        <v>191</v>
      </c>
      <c r="C193" s="88">
        <f>COUNTIF('Celkové pořadí'!$F:$F,'Dělené umístění'!$B193)</f>
        <v>0</v>
      </c>
      <c r="D193" s="88">
        <f>COUNTIF('1 - Závodní Speciály'!D:D,'Dělené umístění'!B193)</f>
        <v>0</v>
      </c>
      <c r="E193" s="88">
        <f>COUNTIF('2 - Open'!$D:$D,'Dělené umístění'!$B193)</f>
        <v>0</v>
      </c>
      <c r="F193" s="88">
        <f>COUNTIF('3 - Racer Cruiser'!$D:$D,'Dělené umístění'!$B193)</f>
        <v>0</v>
      </c>
      <c r="G193" s="88">
        <f>COUNTIF('4 - Cruiser lehký'!$D:$D,'Dělené umístění'!$B193)</f>
        <v>0</v>
      </c>
      <c r="H193" s="88">
        <f>COUNTIF('5 - Cruiser střední'!$D:$D,'Dělené umístění'!$B193)</f>
        <v>0</v>
      </c>
      <c r="I193" s="88">
        <f>COUNTIF('6 - Cruiser těžký'!$D:$D,'Dělené umístění'!$B193)</f>
        <v>0</v>
      </c>
    </row>
    <row r="194" spans="2:9" x14ac:dyDescent="0.25">
      <c r="B194" s="88">
        <v>192</v>
      </c>
      <c r="C194" s="88">
        <f>COUNTIF('Celkové pořadí'!$F:$F,'Dělené umístění'!$B194)</f>
        <v>0</v>
      </c>
      <c r="D194" s="88">
        <f>COUNTIF('1 - Závodní Speciály'!D:D,'Dělené umístění'!B194)</f>
        <v>0</v>
      </c>
      <c r="E194" s="88">
        <f>COUNTIF('2 - Open'!$D:$D,'Dělené umístění'!$B194)</f>
        <v>0</v>
      </c>
      <c r="F194" s="88">
        <f>COUNTIF('3 - Racer Cruiser'!$D:$D,'Dělené umístění'!$B194)</f>
        <v>0</v>
      </c>
      <c r="G194" s="88">
        <f>COUNTIF('4 - Cruiser lehký'!$D:$D,'Dělené umístění'!$B194)</f>
        <v>0</v>
      </c>
      <c r="H194" s="88">
        <f>COUNTIF('5 - Cruiser střední'!$D:$D,'Dělené umístění'!$B194)</f>
        <v>0</v>
      </c>
      <c r="I194" s="88">
        <f>COUNTIF('6 - Cruiser těžký'!$D:$D,'Dělené umístění'!$B194)</f>
        <v>0</v>
      </c>
    </row>
    <row r="195" spans="2:9" x14ac:dyDescent="0.25">
      <c r="B195" s="88">
        <v>193</v>
      </c>
      <c r="C195" s="88">
        <f>COUNTIF('Celkové pořadí'!$F:$F,'Dělené umístění'!$B195)</f>
        <v>0</v>
      </c>
      <c r="D195" s="88">
        <f>COUNTIF('1 - Závodní Speciály'!D:D,'Dělené umístění'!B195)</f>
        <v>0</v>
      </c>
      <c r="E195" s="88">
        <f>COUNTIF('2 - Open'!$D:$D,'Dělené umístění'!$B195)</f>
        <v>0</v>
      </c>
      <c r="F195" s="88">
        <f>COUNTIF('3 - Racer Cruiser'!$D:$D,'Dělené umístění'!$B195)</f>
        <v>0</v>
      </c>
      <c r="G195" s="88">
        <f>COUNTIF('4 - Cruiser lehký'!$D:$D,'Dělené umístění'!$B195)</f>
        <v>0</v>
      </c>
      <c r="H195" s="88">
        <f>COUNTIF('5 - Cruiser střední'!$D:$D,'Dělené umístění'!$B195)</f>
        <v>0</v>
      </c>
      <c r="I195" s="88">
        <f>COUNTIF('6 - Cruiser těžký'!$D:$D,'Dělené umístění'!$B195)</f>
        <v>0</v>
      </c>
    </row>
    <row r="196" spans="2:9" x14ac:dyDescent="0.25">
      <c r="B196" s="88">
        <v>194</v>
      </c>
      <c r="C196" s="88">
        <f>COUNTIF('Celkové pořadí'!$F:$F,'Dělené umístění'!$B196)</f>
        <v>0</v>
      </c>
      <c r="D196" s="88">
        <f>COUNTIF('1 - Závodní Speciály'!D:D,'Dělené umístění'!B196)</f>
        <v>0</v>
      </c>
      <c r="E196" s="88">
        <f>COUNTIF('2 - Open'!$D:$D,'Dělené umístění'!$B196)</f>
        <v>0</v>
      </c>
      <c r="F196" s="88">
        <f>COUNTIF('3 - Racer Cruiser'!$D:$D,'Dělené umístění'!$B196)</f>
        <v>0</v>
      </c>
      <c r="G196" s="88">
        <f>COUNTIF('4 - Cruiser lehký'!$D:$D,'Dělené umístění'!$B196)</f>
        <v>0</v>
      </c>
      <c r="H196" s="88">
        <f>COUNTIF('5 - Cruiser střední'!$D:$D,'Dělené umístění'!$B196)</f>
        <v>0</v>
      </c>
      <c r="I196" s="88">
        <f>COUNTIF('6 - Cruiser těžký'!$D:$D,'Dělené umístění'!$B196)</f>
        <v>0</v>
      </c>
    </row>
    <row r="197" spans="2:9" x14ac:dyDescent="0.25">
      <c r="B197" s="88">
        <v>195</v>
      </c>
      <c r="C197" s="88">
        <f>COUNTIF('Celkové pořadí'!$F:$F,'Dělené umístění'!$B197)</f>
        <v>0</v>
      </c>
      <c r="D197" s="88">
        <f>COUNTIF('1 - Závodní Speciály'!D:D,'Dělené umístění'!B197)</f>
        <v>0</v>
      </c>
      <c r="E197" s="88">
        <f>COUNTIF('2 - Open'!$D:$D,'Dělené umístění'!$B197)</f>
        <v>0</v>
      </c>
      <c r="F197" s="88">
        <f>COUNTIF('3 - Racer Cruiser'!$D:$D,'Dělené umístění'!$B197)</f>
        <v>0</v>
      </c>
      <c r="G197" s="88">
        <f>COUNTIF('4 - Cruiser lehký'!$D:$D,'Dělené umístění'!$B197)</f>
        <v>0</v>
      </c>
      <c r="H197" s="88">
        <f>COUNTIF('5 - Cruiser střední'!$D:$D,'Dělené umístění'!$B197)</f>
        <v>0</v>
      </c>
      <c r="I197" s="88">
        <f>COUNTIF('6 - Cruiser těžký'!$D:$D,'Dělené umístění'!$B197)</f>
        <v>0</v>
      </c>
    </row>
    <row r="198" spans="2:9" x14ac:dyDescent="0.25">
      <c r="B198" s="88">
        <v>196</v>
      </c>
      <c r="C198" s="88">
        <f>COUNTIF('Celkové pořadí'!$F:$F,'Dělené umístění'!$B198)</f>
        <v>0</v>
      </c>
      <c r="D198" s="88">
        <f>COUNTIF('1 - Závodní Speciály'!D:D,'Dělené umístění'!B198)</f>
        <v>0</v>
      </c>
      <c r="E198" s="88">
        <f>COUNTIF('2 - Open'!$D:$D,'Dělené umístění'!$B198)</f>
        <v>0</v>
      </c>
      <c r="F198" s="88">
        <f>COUNTIF('3 - Racer Cruiser'!$D:$D,'Dělené umístění'!$B198)</f>
        <v>0</v>
      </c>
      <c r="G198" s="88">
        <f>COUNTIF('4 - Cruiser lehký'!$D:$D,'Dělené umístění'!$B198)</f>
        <v>0</v>
      </c>
      <c r="H198" s="88">
        <f>COUNTIF('5 - Cruiser střední'!$D:$D,'Dělené umístění'!$B198)</f>
        <v>0</v>
      </c>
      <c r="I198" s="88">
        <f>COUNTIF('6 - Cruiser těžký'!$D:$D,'Dělené umístění'!$B198)</f>
        <v>0</v>
      </c>
    </row>
    <row r="199" spans="2:9" x14ac:dyDescent="0.25">
      <c r="B199" s="88">
        <v>197</v>
      </c>
      <c r="C199" s="88">
        <f>COUNTIF('Celkové pořadí'!$F:$F,'Dělené umístění'!$B199)</f>
        <v>0</v>
      </c>
      <c r="D199" s="88">
        <f>COUNTIF('1 - Závodní Speciály'!D:D,'Dělené umístění'!B199)</f>
        <v>0</v>
      </c>
      <c r="E199" s="88">
        <f>COUNTIF('2 - Open'!$D:$D,'Dělené umístění'!$B199)</f>
        <v>0</v>
      </c>
      <c r="F199" s="88">
        <f>COUNTIF('3 - Racer Cruiser'!$D:$D,'Dělené umístění'!$B199)</f>
        <v>0</v>
      </c>
      <c r="G199" s="88">
        <f>COUNTIF('4 - Cruiser lehký'!$D:$D,'Dělené umístění'!$B199)</f>
        <v>0</v>
      </c>
      <c r="H199" s="88">
        <f>COUNTIF('5 - Cruiser střední'!$D:$D,'Dělené umístění'!$B199)</f>
        <v>0</v>
      </c>
      <c r="I199" s="88">
        <f>COUNTIF('6 - Cruiser těžký'!$D:$D,'Dělené umístění'!$B199)</f>
        <v>0</v>
      </c>
    </row>
    <row r="200" spans="2:9" x14ac:dyDescent="0.25">
      <c r="B200" s="88">
        <v>198</v>
      </c>
      <c r="C200" s="88">
        <f>COUNTIF('Celkové pořadí'!$F:$F,'Dělené umístění'!$B200)</f>
        <v>0</v>
      </c>
      <c r="D200" s="88">
        <f>COUNTIF('1 - Závodní Speciály'!D:D,'Dělené umístění'!B200)</f>
        <v>0</v>
      </c>
      <c r="E200" s="88">
        <f>COUNTIF('2 - Open'!$D:$D,'Dělené umístění'!$B200)</f>
        <v>0</v>
      </c>
      <c r="F200" s="88">
        <f>COUNTIF('3 - Racer Cruiser'!$D:$D,'Dělené umístění'!$B200)</f>
        <v>0</v>
      </c>
      <c r="G200" s="88">
        <f>COUNTIF('4 - Cruiser lehký'!$D:$D,'Dělené umístění'!$B200)</f>
        <v>0</v>
      </c>
      <c r="H200" s="88">
        <f>COUNTIF('5 - Cruiser střední'!$D:$D,'Dělené umístění'!$B200)</f>
        <v>0</v>
      </c>
      <c r="I200" s="88">
        <f>COUNTIF('6 - Cruiser těžký'!$D:$D,'Dělené umístění'!$B200)</f>
        <v>0</v>
      </c>
    </row>
    <row r="201" spans="2:9" x14ac:dyDescent="0.25">
      <c r="B201" s="88">
        <v>199</v>
      </c>
      <c r="C201" s="88">
        <f>COUNTIF('Celkové pořadí'!$F:$F,'Dělené umístění'!$B201)</f>
        <v>0</v>
      </c>
      <c r="D201" s="88">
        <f>COUNTIF('1 - Závodní Speciály'!D:D,'Dělené umístění'!B201)</f>
        <v>0</v>
      </c>
      <c r="E201" s="88">
        <f>COUNTIF('2 - Open'!$D:$D,'Dělené umístění'!$B201)</f>
        <v>0</v>
      </c>
      <c r="F201" s="88">
        <f>COUNTIF('3 - Racer Cruiser'!$D:$D,'Dělené umístění'!$B201)</f>
        <v>0</v>
      </c>
      <c r="G201" s="88">
        <f>COUNTIF('4 - Cruiser lehký'!$D:$D,'Dělené umístění'!$B201)</f>
        <v>0</v>
      </c>
      <c r="H201" s="88">
        <f>COUNTIF('5 - Cruiser střední'!$D:$D,'Dělené umístění'!$B201)</f>
        <v>0</v>
      </c>
      <c r="I201" s="88">
        <f>COUNTIF('6 - Cruiser těžký'!$D:$D,'Dělené umístění'!$B201)</f>
        <v>0</v>
      </c>
    </row>
    <row r="202" spans="2:9" x14ac:dyDescent="0.25">
      <c r="B202" s="88">
        <v>200</v>
      </c>
      <c r="C202" s="88">
        <f>COUNTIF('Celkové pořadí'!$F:$F,'Dělené umístění'!$B202)</f>
        <v>0</v>
      </c>
      <c r="D202" s="88">
        <f>COUNTIF('1 - Závodní Speciály'!D:D,'Dělené umístění'!B202)</f>
        <v>0</v>
      </c>
      <c r="E202" s="88">
        <f>COUNTIF('2 - Open'!$D:$D,'Dělené umístění'!$B202)</f>
        <v>0</v>
      </c>
      <c r="F202" s="88">
        <f>COUNTIF('3 - Racer Cruiser'!$D:$D,'Dělené umístění'!$B202)</f>
        <v>0</v>
      </c>
      <c r="G202" s="88">
        <f>COUNTIF('4 - Cruiser lehký'!$D:$D,'Dělené umístění'!$B202)</f>
        <v>0</v>
      </c>
      <c r="H202" s="88">
        <f>COUNTIF('5 - Cruiser střední'!$D:$D,'Dělené umístění'!$B202)</f>
        <v>0</v>
      </c>
      <c r="I202" s="88">
        <f>COUNTIF('6 - Cruiser těžký'!$D:$D,'Dělené umístění'!$B202)</f>
        <v>0</v>
      </c>
    </row>
  </sheetData>
  <autoFilter ref="B2:I202" xr:uid="{00000000-0009-0000-0000-000001000000}"/>
  <conditionalFormatting sqref="D3:D17 D19:D202">
    <cfRule type="cellIs" dxfId="176" priority="15" operator="greaterThan">
      <formula>1</formula>
    </cfRule>
  </conditionalFormatting>
  <conditionalFormatting sqref="E3:E202">
    <cfRule type="cellIs" dxfId="175" priority="13" operator="greaterThan">
      <formula>1</formula>
    </cfRule>
  </conditionalFormatting>
  <conditionalFormatting sqref="F3:F202">
    <cfRule type="cellIs" dxfId="174" priority="11" operator="greaterThan">
      <formula>1</formula>
    </cfRule>
  </conditionalFormatting>
  <conditionalFormatting sqref="G3:G202">
    <cfRule type="cellIs" dxfId="173" priority="10" operator="greaterThan">
      <formula>1</formula>
    </cfRule>
  </conditionalFormatting>
  <conditionalFormatting sqref="I3:I202">
    <cfRule type="cellIs" dxfId="172" priority="9" operator="greaterThan">
      <formula>1</formula>
    </cfRule>
  </conditionalFormatting>
  <conditionalFormatting sqref="C3">
    <cfRule type="cellIs" dxfId="171" priority="8" operator="greaterThan">
      <formula>1</formula>
    </cfRule>
  </conditionalFormatting>
  <conditionalFormatting sqref="C4:C17 C19:C202">
    <cfRule type="cellIs" dxfId="170" priority="7" operator="greaterThan">
      <formula>1</formula>
    </cfRule>
  </conditionalFormatting>
  <conditionalFormatting sqref="B3">
    <cfRule type="expression" dxfId="169" priority="6">
      <formula>MAX($C3:$I3)&gt;1</formula>
    </cfRule>
  </conditionalFormatting>
  <conditionalFormatting sqref="B4:B202">
    <cfRule type="expression" dxfId="168" priority="5">
      <formula>MAX($C4:$I4)&gt;1</formula>
    </cfRule>
  </conditionalFormatting>
  <conditionalFormatting sqref="C18:D18">
    <cfRule type="cellIs" dxfId="167" priority="2" operator="greaterThan">
      <formula>1</formula>
    </cfRule>
  </conditionalFormatting>
  <conditionalFormatting sqref="H3:H202">
    <cfRule type="cellIs" dxfId="166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35"/>
  <sheetViews>
    <sheetView showGridLines="0" zoomScale="85" zoomScaleNormal="85" zoomScaleSheetLayoutView="130" workbookViewId="0">
      <pane xSplit="6" ySplit="3" topLeftCell="G108" activePane="bottomRight" state="frozen"/>
      <selection pane="topRight"/>
      <selection pane="bottomLeft"/>
      <selection pane="bottomRight"/>
    </sheetView>
  </sheetViews>
  <sheetFormatPr defaultColWidth="8.88671875" defaultRowHeight="13.2" x14ac:dyDescent="0.25"/>
  <cols>
    <col min="1" max="1" width="2.6640625" style="20" customWidth="1"/>
    <col min="2" max="2" width="6.6640625" style="36" customWidth="1"/>
    <col min="3" max="3" width="5.5546875" style="21" bestFit="1" customWidth="1"/>
    <col min="4" max="5" width="21.77734375" style="20" customWidth="1"/>
    <col min="6" max="6" width="8.77734375" style="36" customWidth="1"/>
    <col min="7" max="16" width="6.6640625" style="26" customWidth="1"/>
    <col min="17" max="17" width="1.77734375" style="20" customWidth="1"/>
    <col min="18" max="27" width="6.6640625" style="26" customWidth="1"/>
    <col min="28" max="28" width="1.44140625" style="20" customWidth="1"/>
    <col min="29" max="29" width="7.21875" style="20" customWidth="1"/>
    <col min="30" max="32" width="8.88671875" style="20"/>
    <col min="33" max="36" width="6.21875" style="20" customWidth="1"/>
    <col min="37" max="16384" width="8.88671875" style="20"/>
  </cols>
  <sheetData>
    <row r="1" spans="1:36" ht="13.8" thickBot="1" x14ac:dyDescent="0.3">
      <c r="G1" s="22"/>
      <c r="H1" s="22"/>
      <c r="I1" s="22"/>
      <c r="J1" s="22"/>
      <c r="K1" s="22"/>
      <c r="L1" s="22"/>
      <c r="M1" s="22"/>
      <c r="N1" s="22"/>
      <c r="O1" s="22"/>
      <c r="P1" s="22"/>
      <c r="R1" s="136" t="s">
        <v>62</v>
      </c>
      <c r="S1" s="137"/>
      <c r="T1" s="137"/>
      <c r="U1" s="137"/>
      <c r="V1" s="137"/>
      <c r="W1" s="137"/>
      <c r="X1" s="137"/>
      <c r="Y1" s="137"/>
      <c r="Z1" s="137"/>
      <c r="AA1" s="137"/>
    </row>
    <row r="2" spans="1:36" ht="14.4" thickTop="1" thickBot="1" x14ac:dyDescent="0.3">
      <c r="B2" s="37"/>
      <c r="C2" s="29"/>
      <c r="D2" s="30"/>
      <c r="E2" s="30"/>
      <c r="F2" s="37"/>
      <c r="G2" s="42">
        <f>'Celkové pořadí'!G2</f>
        <v>43610</v>
      </c>
      <c r="H2" s="42">
        <f>'Celkové pořadí'!H2</f>
        <v>43624</v>
      </c>
      <c r="I2" s="42">
        <f>'Celkové pořadí'!I2</f>
        <v>43638</v>
      </c>
      <c r="J2" s="42">
        <f>'Celkové pořadí'!J2</f>
        <v>43666</v>
      </c>
      <c r="K2" s="42">
        <f>'Celkové pořadí'!K2</f>
        <v>43673</v>
      </c>
      <c r="L2" s="42">
        <f>'Celkové pořadí'!L2</f>
        <v>43680</v>
      </c>
      <c r="M2" s="42">
        <f>'Celkové pořadí'!M2</f>
        <v>43694</v>
      </c>
      <c r="N2" s="42">
        <f>'Celkové pořadí'!N2</f>
        <v>43708</v>
      </c>
      <c r="O2" s="42">
        <f>'Celkové pořadí'!O2</f>
        <v>43715</v>
      </c>
      <c r="P2" s="42">
        <f>'Celkové pořadí'!P2</f>
        <v>43722</v>
      </c>
      <c r="R2" s="135">
        <v>6.4</v>
      </c>
      <c r="S2" s="135">
        <v>5.4</v>
      </c>
      <c r="T2" s="135">
        <v>6</v>
      </c>
      <c r="U2" s="135">
        <v>3</v>
      </c>
      <c r="V2" s="135">
        <v>3.2</v>
      </c>
      <c r="W2" s="135">
        <v>6</v>
      </c>
      <c r="X2" s="135">
        <v>6</v>
      </c>
      <c r="Y2" s="135">
        <v>3.9</v>
      </c>
      <c r="Z2" s="135">
        <v>13</v>
      </c>
      <c r="AA2" s="135">
        <v>3</v>
      </c>
      <c r="AC2" s="94">
        <f>SUM(R4:AA133)</f>
        <v>1665.200000000003</v>
      </c>
    </row>
    <row r="3" spans="1:36" ht="100.05" customHeight="1" thickTop="1" x14ac:dyDescent="0.25">
      <c r="B3" s="38" t="s">
        <v>0</v>
      </c>
      <c r="C3" s="28" t="s">
        <v>1</v>
      </c>
      <c r="D3" s="27" t="s">
        <v>3</v>
      </c>
      <c r="E3" s="27" t="s">
        <v>83</v>
      </c>
      <c r="F3" s="40" t="s">
        <v>4</v>
      </c>
      <c r="G3" s="41" t="str">
        <f>'Celkové pořadí'!G3</f>
        <v>První vítr Slap</v>
      </c>
      <c r="H3" s="41" t="str">
        <f>'Celkové pořadí'!H3</f>
        <v>Za 5 minut 12</v>
      </c>
      <c r="I3" s="41" t="str">
        <f>'Celkové pořadí'!I3</f>
        <v>Slunovrat</v>
      </c>
      <c r="J3" s="41" t="str">
        <f>'Celkové pořadí'!J3</f>
        <v>12 hodinovka</v>
      </c>
      <c r="K3" s="41" t="str">
        <f>'Celkové pořadí'!K3</f>
        <v>Vánoční regata</v>
      </c>
      <c r="L3" s="41" t="str">
        <f>'Celkové pořadí'!L3</f>
        <v>Modrá stuha Slap</v>
      </c>
      <c r="M3" s="41" t="str">
        <f>'Celkové pořadí'!M3</f>
        <v>Slapseidon Cup</v>
      </c>
      <c r="N3" s="41" t="str">
        <f>'Celkové pořadí'!N3</f>
        <v>Trucregata</v>
      </c>
      <c r="O3" s="41" t="str">
        <f>'Celkové pořadí'!O3</f>
        <v>Regata Laguna</v>
      </c>
      <c r="P3" s="41" t="str">
        <f>'Celkové pořadí'!P3</f>
        <v>Poslední Fun vítr</v>
      </c>
      <c r="Q3" s="20" t="s">
        <v>112</v>
      </c>
      <c r="R3" s="98" t="str">
        <f>G3</f>
        <v>První vítr Slap</v>
      </c>
      <c r="S3" s="98" t="str">
        <f t="shared" ref="S3:AA3" si="0">H3</f>
        <v>Za 5 minut 12</v>
      </c>
      <c r="T3" s="98" t="str">
        <f t="shared" si="0"/>
        <v>Slunovrat</v>
      </c>
      <c r="U3" s="98" t="str">
        <f t="shared" si="0"/>
        <v>12 hodinovka</v>
      </c>
      <c r="V3" s="98" t="str">
        <f t="shared" si="0"/>
        <v>Vánoční regata</v>
      </c>
      <c r="W3" s="98" t="str">
        <f t="shared" si="0"/>
        <v>Modrá stuha Slap</v>
      </c>
      <c r="X3" s="98" t="str">
        <f t="shared" si="0"/>
        <v>Slapseidon Cup</v>
      </c>
      <c r="Y3" s="98" t="str">
        <f t="shared" si="0"/>
        <v>Trucregata</v>
      </c>
      <c r="Z3" s="98" t="str">
        <f t="shared" si="0"/>
        <v>Regata Laguna</v>
      </c>
      <c r="AA3" s="98" t="str">
        <f t="shared" si="0"/>
        <v>Poslední Fun vítr</v>
      </c>
      <c r="AB3" s="20" t="s">
        <v>113</v>
      </c>
      <c r="AC3" s="41" t="s">
        <v>111</v>
      </c>
      <c r="AG3" s="99" t="s">
        <v>1</v>
      </c>
      <c r="AH3" s="99" t="s">
        <v>108</v>
      </c>
      <c r="AI3" s="99" t="s">
        <v>107</v>
      </c>
      <c r="AJ3" s="99" t="s">
        <v>126</v>
      </c>
    </row>
    <row r="4" spans="1:36" x14ac:dyDescent="0.25">
      <c r="B4" s="39">
        <v>1</v>
      </c>
      <c r="C4" s="31">
        <f>'Celkové pořadí'!C4</f>
        <v>1</v>
      </c>
      <c r="D4" s="34" t="str">
        <f>'Celkové pořadí'!D4</f>
        <v>USYS</v>
      </c>
      <c r="E4" s="97" t="str">
        <f>VLOOKUP(D4,'Startovní listina'!B:I,8,0)</f>
        <v>NAŠE ZÁTOKA</v>
      </c>
      <c r="F4" s="92">
        <f>'Celkové pořadí'!F4</f>
        <v>309</v>
      </c>
      <c r="G4" s="32">
        <f>'Celkové pořadí'!G4</f>
        <v>20</v>
      </c>
      <c r="H4" s="32">
        <f>'Celkové pořadí'!H4</f>
        <v>29</v>
      </c>
      <c r="I4" s="32">
        <f>'Celkové pořadí'!I4</f>
        <v>21</v>
      </c>
      <c r="J4" s="32">
        <f>'Celkové pořadí'!J4</f>
        <v>0</v>
      </c>
      <c r="K4" s="32">
        <f>'Celkové pořadí'!K4</f>
        <v>42</v>
      </c>
      <c r="L4" s="33">
        <f>'Celkové pořadí'!L4</f>
        <v>23</v>
      </c>
      <c r="M4" s="32">
        <f>'Celkové pořadí'!M4</f>
        <v>34</v>
      </c>
      <c r="N4" s="32">
        <f>'Celkové pořadí'!N4</f>
        <v>72</v>
      </c>
      <c r="O4" s="32">
        <f>'Celkové pořadí'!O4</f>
        <v>33</v>
      </c>
      <c r="P4" s="32">
        <f>'Celkové pořadí'!P4</f>
        <v>35</v>
      </c>
      <c r="Q4" s="23"/>
      <c r="R4" s="95">
        <f>IFERROR(IF(G4&gt;0,R$2,0)*VLOOKUP($C4,$AG:$AH,2,0),0)</f>
        <v>6.4</v>
      </c>
      <c r="S4" s="95">
        <f t="shared" ref="S4:S67" si="1">IFERROR(IF(H4&gt;0,S$2,0)*VLOOKUP($C4,$AG:$AH,2,0),0)</f>
        <v>5.4</v>
      </c>
      <c r="T4" s="95">
        <f t="shared" ref="T4:T67" si="2">IFERROR(IF(I4&gt;0,T$2,0)*VLOOKUP($C4,$AG:$AH,2,0),0)</f>
        <v>6</v>
      </c>
      <c r="U4" s="95">
        <f t="shared" ref="U4:U67" si="3">IFERROR(IF(J4&gt;0,U$2,0)*VLOOKUP($C4,$AG:$AH,2,0),0)</f>
        <v>0</v>
      </c>
      <c r="V4" s="95">
        <f t="shared" ref="V4:V67" si="4">IFERROR(IF(K4&gt;0,V$2,0)*VLOOKUP($C4,$AG:$AH,2,0),0)</f>
        <v>3.2</v>
      </c>
      <c r="W4" s="95">
        <f>IFERROR(IF(L4&gt;0,W$2,0)*VLOOKUP($C4,$AG:$AI,3,0),0)</f>
        <v>6</v>
      </c>
      <c r="X4" s="95">
        <f>IFERROR(IF(M4&gt;0,X$2,0)*VLOOKUP($C4,$AG:$AH,2,0),0)</f>
        <v>6</v>
      </c>
      <c r="Y4" s="95">
        <f>IFERROR(IF(N4&gt;0,Y$2,0)*VLOOKUP($C4,$AG:$AH,2,0),0)</f>
        <v>3.9</v>
      </c>
      <c r="Z4" s="95">
        <f>IFERROR(IF(O4&gt;0,Z$2,0)*VLOOKUP($C4,$AG:$AJ,4,0),0)</f>
        <v>13</v>
      </c>
      <c r="AA4" s="95">
        <f>IFERROR(IF(P4&gt;0,AA$2,0)*VLOOKUP($C4,$AG:$AH,2,0),0)</f>
        <v>3</v>
      </c>
      <c r="AC4" s="32">
        <f>COUNT(G4:P4)-COUNTIF(G4:P4,0)</f>
        <v>9</v>
      </c>
      <c r="AG4" s="32" t="s">
        <v>24</v>
      </c>
      <c r="AH4" s="122">
        <v>2</v>
      </c>
      <c r="AI4" s="122">
        <v>1</v>
      </c>
      <c r="AJ4" s="122">
        <v>1.5</v>
      </c>
    </row>
    <row r="5" spans="1:36" ht="12.75" customHeight="1" x14ac:dyDescent="0.25">
      <c r="B5" s="39">
        <v>2</v>
      </c>
      <c r="C5" s="31">
        <f>'Celkové pořadí'!C5</f>
        <v>1</v>
      </c>
      <c r="D5" s="34" t="str">
        <f>'Celkové pořadí'!D5</f>
        <v>ALTEA</v>
      </c>
      <c r="E5" s="97" t="str">
        <f>VLOOKUP(D5,'Startovní listina'!B:I,8,0)</f>
        <v>NAŠE ZÁTOKA</v>
      </c>
      <c r="F5" s="92">
        <f>'Celkové pořadí'!F5</f>
        <v>299</v>
      </c>
      <c r="G5" s="32">
        <f>'Celkové pořadí'!G5</f>
        <v>19</v>
      </c>
      <c r="H5" s="32">
        <f>'Celkové pořadí'!H5</f>
        <v>28</v>
      </c>
      <c r="I5" s="32">
        <f>'Celkové pořadí'!I5</f>
        <v>0</v>
      </c>
      <c r="J5" s="32">
        <f>'Celkové pořadí'!J5</f>
        <v>18</v>
      </c>
      <c r="K5" s="32">
        <f>'Celkové pořadí'!K5</f>
        <v>40</v>
      </c>
      <c r="L5" s="33">
        <f>'Celkové pořadí'!L5</f>
        <v>22</v>
      </c>
      <c r="M5" s="32">
        <f>'Celkové pořadí'!M5</f>
        <v>36</v>
      </c>
      <c r="N5" s="32">
        <f>'Celkové pořadí'!N5</f>
        <v>71</v>
      </c>
      <c r="O5" s="32">
        <f>'Celkové pořadí'!O5</f>
        <v>32</v>
      </c>
      <c r="P5" s="32">
        <f>'Celkové pořadí'!P5</f>
        <v>33</v>
      </c>
      <c r="Q5" s="23"/>
      <c r="R5" s="95">
        <f t="shared" ref="R5:R68" si="5">IFERROR(IF(G5&gt;0,R$2,0)*VLOOKUP($C5,$AG:$AH,2,0),0)</f>
        <v>6.4</v>
      </c>
      <c r="S5" s="95">
        <f t="shared" si="1"/>
        <v>5.4</v>
      </c>
      <c r="T5" s="95">
        <f t="shared" si="2"/>
        <v>0</v>
      </c>
      <c r="U5" s="95">
        <f t="shared" si="3"/>
        <v>3</v>
      </c>
      <c r="V5" s="95">
        <f t="shared" si="4"/>
        <v>3.2</v>
      </c>
      <c r="W5" s="95">
        <f t="shared" ref="W5:W68" si="6">IFERROR(IF(L5&gt;0,W$2,0)*VLOOKUP($C5,$AG:$AI,3,0),0)</f>
        <v>6</v>
      </c>
      <c r="X5" s="95">
        <f t="shared" ref="X5:X68" si="7">IFERROR(IF(M5&gt;0,X$2,0)*VLOOKUP($C5,$AG:$AH,2,0),0)</f>
        <v>6</v>
      </c>
      <c r="Y5" s="95">
        <f t="shared" ref="Y5:Y68" si="8">IFERROR(IF(N5&gt;0,Y$2,0)*VLOOKUP($C5,$AG:$AH,2,0),0)</f>
        <v>3.9</v>
      </c>
      <c r="Z5" s="95">
        <f t="shared" ref="Z5:Z68" si="9">IFERROR(IF(O5&gt;0,Z$2,0)*VLOOKUP($C5,$AG:$AJ,4,0),0)</f>
        <v>13</v>
      </c>
      <c r="AA5" s="95">
        <f t="shared" ref="AA5:AA68" si="10">IFERROR(IF(P5&gt;0,AA$2,0)*VLOOKUP($C5,$AG:$AH,2,0),0)</f>
        <v>3</v>
      </c>
      <c r="AC5" s="32">
        <f t="shared" ref="AC5:AC68" si="11">COUNT(G5:P5)-COUNTIF(G5:P5,0)</f>
        <v>9</v>
      </c>
      <c r="AG5" s="33">
        <v>1</v>
      </c>
      <c r="AH5" s="123">
        <v>1</v>
      </c>
      <c r="AI5" s="123">
        <v>1</v>
      </c>
      <c r="AJ5" s="123">
        <v>1</v>
      </c>
    </row>
    <row r="6" spans="1:36" x14ac:dyDescent="0.25">
      <c r="B6" s="39">
        <v>3</v>
      </c>
      <c r="C6" s="31">
        <f>'Celkové pořadí'!C6</f>
        <v>3</v>
      </c>
      <c r="D6" s="34" t="str">
        <f>'Celkové pořadí'!D6</f>
        <v>SANTA</v>
      </c>
      <c r="E6" s="97" t="str">
        <f>VLOOKUP(D6,'Startovní listina'!B:I,8,0)</f>
        <v>-</v>
      </c>
      <c r="F6" s="92">
        <f>'Celkové pořadí'!F6</f>
        <v>272</v>
      </c>
      <c r="G6" s="32">
        <f>'Celkové pořadí'!G6</f>
        <v>14</v>
      </c>
      <c r="H6" s="32">
        <f>'Celkové pořadí'!H6</f>
        <v>27</v>
      </c>
      <c r="I6" s="32">
        <f>'Celkové pořadí'!I6</f>
        <v>19</v>
      </c>
      <c r="J6" s="32">
        <f>'Celkové pořadí'!J6</f>
        <v>15</v>
      </c>
      <c r="K6" s="32">
        <f>'Celkové pořadí'!K6</f>
        <v>33</v>
      </c>
      <c r="L6" s="33">
        <f>'Celkové pořadí'!L6</f>
        <v>19</v>
      </c>
      <c r="M6" s="32">
        <f>'Celkové pořadí'!M6</f>
        <v>29</v>
      </c>
      <c r="N6" s="32">
        <f>'Celkové pořadí'!N6</f>
        <v>62</v>
      </c>
      <c r="O6" s="32">
        <f>'Celkové pořadí'!O6</f>
        <v>24</v>
      </c>
      <c r="P6" s="32">
        <f>'Celkové pořadí'!P6</f>
        <v>30</v>
      </c>
      <c r="Q6" s="23"/>
      <c r="R6" s="95">
        <f t="shared" si="5"/>
        <v>6.4</v>
      </c>
      <c r="S6" s="95">
        <f t="shared" si="1"/>
        <v>5.4</v>
      </c>
      <c r="T6" s="95">
        <f t="shared" si="2"/>
        <v>6</v>
      </c>
      <c r="U6" s="95">
        <f t="shared" si="3"/>
        <v>3</v>
      </c>
      <c r="V6" s="95">
        <f t="shared" si="4"/>
        <v>3.2</v>
      </c>
      <c r="W6" s="95">
        <f t="shared" si="6"/>
        <v>6</v>
      </c>
      <c r="X6" s="95">
        <f t="shared" si="7"/>
        <v>6</v>
      </c>
      <c r="Y6" s="95">
        <f t="shared" si="8"/>
        <v>3.9</v>
      </c>
      <c r="Z6" s="95">
        <f t="shared" si="9"/>
        <v>13</v>
      </c>
      <c r="AA6" s="95">
        <f t="shared" si="10"/>
        <v>3</v>
      </c>
      <c r="AC6" s="32">
        <f t="shared" si="11"/>
        <v>10</v>
      </c>
      <c r="AG6" s="33">
        <v>2</v>
      </c>
      <c r="AH6" s="123">
        <v>2</v>
      </c>
      <c r="AI6" s="123">
        <v>1</v>
      </c>
      <c r="AJ6" s="123">
        <v>1.5</v>
      </c>
    </row>
    <row r="7" spans="1:36" x14ac:dyDescent="0.25">
      <c r="B7" s="39">
        <v>4</v>
      </c>
      <c r="C7" s="31">
        <f>'Celkové pořadí'!C7</f>
        <v>1</v>
      </c>
      <c r="D7" s="34" t="str">
        <f>'Celkové pořadí'!D7</f>
        <v>MARBO</v>
      </c>
      <c r="E7" s="97" t="str">
        <f>VLOOKUP(D7,'Startovní listina'!B:I,8,0)</f>
        <v>-</v>
      </c>
      <c r="F7" s="92">
        <f>'Celkové pořadí'!F7</f>
        <v>261</v>
      </c>
      <c r="G7" s="32">
        <f>'Celkové pořadí'!G7</f>
        <v>0</v>
      </c>
      <c r="H7" s="32">
        <f>'Celkové pořadí'!H7</f>
        <v>0</v>
      </c>
      <c r="I7" s="32">
        <f>'Celkové pořadí'!I7</f>
        <v>0</v>
      </c>
      <c r="J7" s="32">
        <f>'Celkové pořadí'!J7</f>
        <v>20</v>
      </c>
      <c r="K7" s="32">
        <f>'Celkové pořadí'!K7</f>
        <v>41</v>
      </c>
      <c r="L7" s="33">
        <f>'Celkové pořadí'!L7</f>
        <v>24</v>
      </c>
      <c r="M7" s="32">
        <f>'Celkové pořadí'!M7</f>
        <v>35</v>
      </c>
      <c r="N7" s="32">
        <f>'Celkové pořadí'!N7</f>
        <v>73</v>
      </c>
      <c r="O7" s="32">
        <f>'Celkové pořadí'!O7</f>
        <v>34</v>
      </c>
      <c r="P7" s="32">
        <f>'Celkové pořadí'!P7</f>
        <v>34</v>
      </c>
      <c r="Q7" s="23"/>
      <c r="R7" s="95">
        <f t="shared" si="5"/>
        <v>0</v>
      </c>
      <c r="S7" s="95">
        <f t="shared" si="1"/>
        <v>0</v>
      </c>
      <c r="T7" s="95">
        <f t="shared" si="2"/>
        <v>0</v>
      </c>
      <c r="U7" s="95">
        <f t="shared" si="3"/>
        <v>3</v>
      </c>
      <c r="V7" s="95">
        <f t="shared" si="4"/>
        <v>3.2</v>
      </c>
      <c r="W7" s="95">
        <f t="shared" si="6"/>
        <v>6</v>
      </c>
      <c r="X7" s="95">
        <f t="shared" si="7"/>
        <v>6</v>
      </c>
      <c r="Y7" s="95">
        <f t="shared" si="8"/>
        <v>3.9</v>
      </c>
      <c r="Z7" s="95">
        <f t="shared" si="9"/>
        <v>13</v>
      </c>
      <c r="AA7" s="95">
        <f t="shared" si="10"/>
        <v>3</v>
      </c>
      <c r="AC7" s="32">
        <f t="shared" si="11"/>
        <v>7</v>
      </c>
      <c r="AG7" s="33">
        <v>3</v>
      </c>
      <c r="AH7" s="123">
        <v>1</v>
      </c>
      <c r="AI7" s="123">
        <v>1</v>
      </c>
      <c r="AJ7" s="123">
        <v>1</v>
      </c>
    </row>
    <row r="8" spans="1:36" x14ac:dyDescent="0.25">
      <c r="B8" s="39">
        <v>5</v>
      </c>
      <c r="C8" s="31">
        <f>'Celkové pořadí'!C8</f>
        <v>2</v>
      </c>
      <c r="D8" s="34" t="str">
        <f>'Celkové pořadí'!D8</f>
        <v>PANNA COTTA</v>
      </c>
      <c r="E8" s="97" t="str">
        <f>VLOOKUP(D8,'Startovní listina'!B:I,8,0)</f>
        <v>NAŠE ZÁTOKA</v>
      </c>
      <c r="F8" s="92">
        <f>'Celkové pořadí'!F8</f>
        <v>234</v>
      </c>
      <c r="G8" s="32">
        <f>'Celkové pořadí'!G8</f>
        <v>16</v>
      </c>
      <c r="H8" s="32">
        <f>'Celkové pořadí'!H8</f>
        <v>23</v>
      </c>
      <c r="I8" s="32">
        <f>'Celkové pořadí'!I8</f>
        <v>0</v>
      </c>
      <c r="J8" s="32">
        <f>'Celkové pořadí'!J8</f>
        <v>0</v>
      </c>
      <c r="K8" s="32">
        <f>'Celkové pořadí'!K8</f>
        <v>35</v>
      </c>
      <c r="L8" s="33">
        <f>'Celkové pořadí'!L8</f>
        <v>20</v>
      </c>
      <c r="M8" s="32">
        <f>'Celkové pořadí'!M8</f>
        <v>27</v>
      </c>
      <c r="N8" s="32">
        <f>'Celkové pořadí'!N8</f>
        <v>61</v>
      </c>
      <c r="O8" s="32">
        <f>'Celkové pořadí'!O8</f>
        <v>23</v>
      </c>
      <c r="P8" s="32">
        <f>'Celkové pořadí'!P8</f>
        <v>29</v>
      </c>
      <c r="Q8" s="23"/>
      <c r="R8" s="95">
        <f t="shared" si="5"/>
        <v>12.8</v>
      </c>
      <c r="S8" s="95">
        <f t="shared" si="1"/>
        <v>10.8</v>
      </c>
      <c r="T8" s="95">
        <f t="shared" si="2"/>
        <v>0</v>
      </c>
      <c r="U8" s="95">
        <f t="shared" si="3"/>
        <v>0</v>
      </c>
      <c r="V8" s="95">
        <f t="shared" si="4"/>
        <v>6.4</v>
      </c>
      <c r="W8" s="95">
        <f t="shared" si="6"/>
        <v>6</v>
      </c>
      <c r="X8" s="95">
        <f t="shared" si="7"/>
        <v>12</v>
      </c>
      <c r="Y8" s="95">
        <f t="shared" si="8"/>
        <v>7.8</v>
      </c>
      <c r="Z8" s="95">
        <f t="shared" si="9"/>
        <v>19.5</v>
      </c>
      <c r="AA8" s="95">
        <f t="shared" si="10"/>
        <v>6</v>
      </c>
      <c r="AC8" s="32">
        <f t="shared" si="11"/>
        <v>8</v>
      </c>
      <c r="AG8" s="33">
        <v>4</v>
      </c>
      <c r="AH8" s="123">
        <v>1</v>
      </c>
      <c r="AI8" s="123">
        <v>1</v>
      </c>
      <c r="AJ8" s="123">
        <v>1</v>
      </c>
    </row>
    <row r="9" spans="1:36" x14ac:dyDescent="0.25">
      <c r="B9" s="39">
        <v>6</v>
      </c>
      <c r="C9" s="31">
        <f>'Celkové pořadí'!C9</f>
        <v>3</v>
      </c>
      <c r="D9" s="34" t="str">
        <f>'Celkové pořadí'!D9</f>
        <v>CLASSIK</v>
      </c>
      <c r="E9" s="97" t="str">
        <f>VLOOKUP(D9,'Startovní listina'!B:I,8,0)</f>
        <v>JKK</v>
      </c>
      <c r="F9" s="92">
        <f>'Celkové pořadí'!F9</f>
        <v>229</v>
      </c>
      <c r="G9" s="32">
        <f>'Celkové pořadí'!G9</f>
        <v>12</v>
      </c>
      <c r="H9" s="32">
        <f>'Celkové pořadí'!H9</f>
        <v>22</v>
      </c>
      <c r="I9" s="32">
        <f>'Celkové pořadí'!I9</f>
        <v>11</v>
      </c>
      <c r="J9" s="32">
        <f>'Celkové pořadí'!J9</f>
        <v>12</v>
      </c>
      <c r="K9" s="32">
        <f>'Celkové pořadí'!K9</f>
        <v>26</v>
      </c>
      <c r="L9" s="33">
        <f>'Celkové pořadí'!L9</f>
        <v>0</v>
      </c>
      <c r="M9" s="32">
        <f>'Celkové pořadí'!M9</f>
        <v>31</v>
      </c>
      <c r="N9" s="32">
        <f>'Celkové pořadí'!N9</f>
        <v>65</v>
      </c>
      <c r="O9" s="32">
        <f>'Celkové pořadí'!O9</f>
        <v>25</v>
      </c>
      <c r="P9" s="32">
        <f>'Celkové pořadí'!P9</f>
        <v>25</v>
      </c>
      <c r="Q9" s="23"/>
      <c r="R9" s="95">
        <f t="shared" si="5"/>
        <v>6.4</v>
      </c>
      <c r="S9" s="95">
        <f t="shared" si="1"/>
        <v>5.4</v>
      </c>
      <c r="T9" s="95">
        <f t="shared" si="2"/>
        <v>6</v>
      </c>
      <c r="U9" s="95">
        <f t="shared" si="3"/>
        <v>3</v>
      </c>
      <c r="V9" s="95">
        <f t="shared" si="4"/>
        <v>3.2</v>
      </c>
      <c r="W9" s="95">
        <f t="shared" si="6"/>
        <v>0</v>
      </c>
      <c r="X9" s="95">
        <f t="shared" si="7"/>
        <v>6</v>
      </c>
      <c r="Y9" s="95">
        <f t="shared" si="8"/>
        <v>3.9</v>
      </c>
      <c r="Z9" s="95">
        <f t="shared" si="9"/>
        <v>13</v>
      </c>
      <c r="AA9" s="95">
        <f t="shared" si="10"/>
        <v>3</v>
      </c>
      <c r="AC9" s="32">
        <f t="shared" si="11"/>
        <v>9</v>
      </c>
      <c r="AG9" s="33">
        <v>5</v>
      </c>
      <c r="AH9" s="123">
        <v>1</v>
      </c>
      <c r="AI9" s="123">
        <v>1</v>
      </c>
      <c r="AJ9" s="123">
        <v>1</v>
      </c>
    </row>
    <row r="10" spans="1:36" x14ac:dyDescent="0.25">
      <c r="B10" s="39">
        <v>7</v>
      </c>
      <c r="C10" s="31">
        <f>'Celkové pořadí'!C10</f>
        <v>2</v>
      </c>
      <c r="D10" s="34" t="str">
        <f>'Celkové pořadí'!D10</f>
        <v>SMOKE ON THE WATER</v>
      </c>
      <c r="E10" s="97" t="str">
        <f>VLOOKUP(D10,'Startovní listina'!B:I,8,0)</f>
        <v>YACHT KLUB KOSOŘ</v>
      </c>
      <c r="F10" s="92">
        <f>'Celkové pořadí'!F10</f>
        <v>228</v>
      </c>
      <c r="G10" s="32">
        <f>'Celkové pořadí'!G10</f>
        <v>1</v>
      </c>
      <c r="H10" s="32">
        <f>'Celkové pořadí'!H10</f>
        <v>25</v>
      </c>
      <c r="I10" s="32">
        <f>'Celkové pořadí'!I10</f>
        <v>17</v>
      </c>
      <c r="J10" s="32">
        <f>'Celkové pořadí'!J10</f>
        <v>1</v>
      </c>
      <c r="K10" s="32">
        <f>'Celkové pořadí'!K10</f>
        <v>29</v>
      </c>
      <c r="L10" s="33">
        <f>'Celkové pořadí'!L10</f>
        <v>16</v>
      </c>
      <c r="M10" s="32">
        <f>'Celkové pořadí'!M10</f>
        <v>26</v>
      </c>
      <c r="N10" s="32">
        <f>'Celkové pořadí'!N10</f>
        <v>63</v>
      </c>
      <c r="O10" s="32">
        <f>'Celkové pořadí'!O10</f>
        <v>22</v>
      </c>
      <c r="P10" s="32">
        <f>'Celkové pořadí'!P10</f>
        <v>28</v>
      </c>
      <c r="Q10" s="23"/>
      <c r="R10" s="95">
        <f t="shared" si="5"/>
        <v>12.8</v>
      </c>
      <c r="S10" s="95">
        <f t="shared" si="1"/>
        <v>10.8</v>
      </c>
      <c r="T10" s="95">
        <f t="shared" si="2"/>
        <v>12</v>
      </c>
      <c r="U10" s="95">
        <f t="shared" si="3"/>
        <v>6</v>
      </c>
      <c r="V10" s="95">
        <f t="shared" si="4"/>
        <v>6.4</v>
      </c>
      <c r="W10" s="95">
        <f t="shared" si="6"/>
        <v>6</v>
      </c>
      <c r="X10" s="95">
        <f t="shared" si="7"/>
        <v>12</v>
      </c>
      <c r="Y10" s="95">
        <f t="shared" si="8"/>
        <v>7.8</v>
      </c>
      <c r="Z10" s="95">
        <f t="shared" si="9"/>
        <v>19.5</v>
      </c>
      <c r="AA10" s="95">
        <f t="shared" si="10"/>
        <v>6</v>
      </c>
      <c r="AC10" s="32">
        <f t="shared" si="11"/>
        <v>10</v>
      </c>
      <c r="AG10"/>
    </row>
    <row r="11" spans="1:36" x14ac:dyDescent="0.25">
      <c r="B11" s="39">
        <v>8</v>
      </c>
      <c r="C11" s="31">
        <f>'Celkové pořadí'!C11</f>
        <v>6</v>
      </c>
      <c r="D11" s="34" t="str">
        <f>'Celkové pořadí'!D11</f>
        <v>ASTON</v>
      </c>
      <c r="E11" s="97" t="str">
        <f>VLOOKUP(D11,'Startovní listina'!B:I,8,0)</f>
        <v>ATLANTIDA</v>
      </c>
      <c r="F11" s="92">
        <f>'Celkové pořadí'!F11</f>
        <v>212</v>
      </c>
      <c r="G11" s="32">
        <f>'Celkové pořadí'!G11</f>
        <v>0</v>
      </c>
      <c r="H11" s="32">
        <f>'Celkové pořadí'!H11</f>
        <v>21</v>
      </c>
      <c r="I11" s="32">
        <f>'Celkové pořadí'!I11</f>
        <v>16</v>
      </c>
      <c r="J11" s="32">
        <f>'Celkové pořadí'!J11</f>
        <v>13</v>
      </c>
      <c r="K11" s="32">
        <f>'Celkové pořadí'!K11</f>
        <v>28</v>
      </c>
      <c r="L11" s="33">
        <f>'Celkové pořadí'!L11</f>
        <v>12</v>
      </c>
      <c r="M11" s="32">
        <f>'Celkové pořadí'!M11</f>
        <v>22</v>
      </c>
      <c r="N11" s="32">
        <f>'Celkové pořadí'!N11</f>
        <v>56</v>
      </c>
      <c r="O11" s="32">
        <f>'Celkové pořadí'!O11</f>
        <v>20</v>
      </c>
      <c r="P11" s="32">
        <f>'Celkové pořadí'!P11</f>
        <v>24</v>
      </c>
      <c r="Q11" s="23"/>
      <c r="R11" s="95">
        <f t="shared" si="5"/>
        <v>0</v>
      </c>
      <c r="S11" s="95">
        <f t="shared" si="1"/>
        <v>0</v>
      </c>
      <c r="T11" s="95">
        <f t="shared" si="2"/>
        <v>0</v>
      </c>
      <c r="U11" s="95">
        <f t="shared" si="3"/>
        <v>0</v>
      </c>
      <c r="V11" s="95">
        <f t="shared" si="4"/>
        <v>0</v>
      </c>
      <c r="W11" s="95">
        <f t="shared" si="6"/>
        <v>0</v>
      </c>
      <c r="X11" s="95">
        <f t="shared" si="7"/>
        <v>0</v>
      </c>
      <c r="Y11" s="95">
        <f t="shared" si="8"/>
        <v>0</v>
      </c>
      <c r="Z11" s="95">
        <f t="shared" si="9"/>
        <v>0</v>
      </c>
      <c r="AA11" s="95">
        <f t="shared" si="10"/>
        <v>0</v>
      </c>
      <c r="AC11" s="32">
        <f t="shared" si="11"/>
        <v>9</v>
      </c>
      <c r="AG11"/>
    </row>
    <row r="12" spans="1:36" x14ac:dyDescent="0.25">
      <c r="B12" s="39">
        <v>9</v>
      </c>
      <c r="C12" s="31">
        <f>'Celkové pořadí'!C12</f>
        <v>3</v>
      </c>
      <c r="D12" s="34" t="str">
        <f>'Celkové pořadí'!D12</f>
        <v>BARAKA</v>
      </c>
      <c r="E12" s="97" t="str">
        <f>VLOOKUP(D12,'Startovní listina'!B:I,8,0)</f>
        <v>MODRÁ LODĚNICE</v>
      </c>
      <c r="F12" s="92">
        <f>'Celkové pořadí'!F12</f>
        <v>202</v>
      </c>
      <c r="G12" s="32">
        <f>'Celkové pořadí'!G12</f>
        <v>15</v>
      </c>
      <c r="H12" s="32">
        <f>'Celkové pořadí'!H12</f>
        <v>24</v>
      </c>
      <c r="I12" s="32">
        <f>'Celkové pořadí'!I12</f>
        <v>0</v>
      </c>
      <c r="J12" s="32">
        <f>'Celkové pořadí'!J12</f>
        <v>0</v>
      </c>
      <c r="K12" s="32">
        <f>'Celkové pořadí'!K12</f>
        <v>32</v>
      </c>
      <c r="L12" s="33">
        <f>'Celkové pořadí'!L12</f>
        <v>18</v>
      </c>
      <c r="M12" s="32">
        <f>'Celkové pořadí'!M12</f>
        <v>30</v>
      </c>
      <c r="N12" s="32">
        <f>'Celkové pořadí'!N12</f>
        <v>57</v>
      </c>
      <c r="O12" s="32">
        <f>'Celkové pořadí'!O12</f>
        <v>26</v>
      </c>
      <c r="P12" s="32">
        <f>'Celkové pořadí'!P12</f>
        <v>0</v>
      </c>
      <c r="Q12" s="23"/>
      <c r="R12" s="95">
        <f t="shared" si="5"/>
        <v>6.4</v>
      </c>
      <c r="S12" s="95">
        <f t="shared" si="1"/>
        <v>5.4</v>
      </c>
      <c r="T12" s="95">
        <f t="shared" si="2"/>
        <v>0</v>
      </c>
      <c r="U12" s="95">
        <f t="shared" si="3"/>
        <v>0</v>
      </c>
      <c r="V12" s="95">
        <f t="shared" si="4"/>
        <v>3.2</v>
      </c>
      <c r="W12" s="95">
        <f t="shared" si="6"/>
        <v>6</v>
      </c>
      <c r="X12" s="95">
        <f t="shared" si="7"/>
        <v>6</v>
      </c>
      <c r="Y12" s="95">
        <f t="shared" si="8"/>
        <v>3.9</v>
      </c>
      <c r="Z12" s="95">
        <f t="shared" si="9"/>
        <v>13</v>
      </c>
      <c r="AA12" s="95">
        <f t="shared" si="10"/>
        <v>0</v>
      </c>
      <c r="AC12" s="32">
        <f t="shared" si="11"/>
        <v>7</v>
      </c>
      <c r="AG12"/>
    </row>
    <row r="13" spans="1:36" x14ac:dyDescent="0.25">
      <c r="A13" s="24"/>
      <c r="B13" s="39">
        <v>10</v>
      </c>
      <c r="C13" s="31">
        <f>'Celkové pořadí'!C13</f>
        <v>6</v>
      </c>
      <c r="D13" s="34" t="str">
        <f>'Celkové pořadí'!D13</f>
        <v>SANDPIPER</v>
      </c>
      <c r="E13" s="97" t="str">
        <f>VLOOKUP(D13,'Startovní listina'!B:I,8,0)</f>
        <v>MODRÁ LODĚNICE</v>
      </c>
      <c r="F13" s="92">
        <f>'Celkové pořadí'!F13</f>
        <v>177</v>
      </c>
      <c r="G13" s="32">
        <f>'Celkové pořadí'!G13</f>
        <v>0</v>
      </c>
      <c r="H13" s="32">
        <f>'Celkové pořadí'!H13</f>
        <v>0</v>
      </c>
      <c r="I13" s="32">
        <f>'Celkové pořadí'!I13</f>
        <v>18</v>
      </c>
      <c r="J13" s="32">
        <f>'Celkové pořadí'!J13</f>
        <v>0</v>
      </c>
      <c r="K13" s="32">
        <f>'Celkové pořadí'!K13</f>
        <v>25</v>
      </c>
      <c r="L13" s="33">
        <f>'Celkové pořadí'!L13</f>
        <v>11</v>
      </c>
      <c r="M13" s="32">
        <f>'Celkové pořadí'!M13</f>
        <v>23</v>
      </c>
      <c r="N13" s="32">
        <f>'Celkové pořadí'!N13</f>
        <v>60</v>
      </c>
      <c r="O13" s="32">
        <f>'Celkové pořadí'!O13</f>
        <v>18</v>
      </c>
      <c r="P13" s="32">
        <f>'Celkové pořadí'!P13</f>
        <v>22</v>
      </c>
      <c r="R13" s="95">
        <f t="shared" si="5"/>
        <v>0</v>
      </c>
      <c r="S13" s="95">
        <f t="shared" si="1"/>
        <v>0</v>
      </c>
      <c r="T13" s="95">
        <f t="shared" si="2"/>
        <v>0</v>
      </c>
      <c r="U13" s="95">
        <f t="shared" si="3"/>
        <v>0</v>
      </c>
      <c r="V13" s="95">
        <f t="shared" si="4"/>
        <v>0</v>
      </c>
      <c r="W13" s="95">
        <f t="shared" si="6"/>
        <v>0</v>
      </c>
      <c r="X13" s="95">
        <f t="shared" si="7"/>
        <v>0</v>
      </c>
      <c r="Y13" s="95">
        <f t="shared" si="8"/>
        <v>0</v>
      </c>
      <c r="Z13" s="95">
        <f t="shared" si="9"/>
        <v>0</v>
      </c>
      <c r="AA13" s="95">
        <f t="shared" si="10"/>
        <v>0</v>
      </c>
      <c r="AC13" s="32">
        <f t="shared" si="11"/>
        <v>7</v>
      </c>
      <c r="AG13"/>
    </row>
    <row r="14" spans="1:36" x14ac:dyDescent="0.25">
      <c r="B14" s="39">
        <v>11</v>
      </c>
      <c r="C14" s="31">
        <f>'Celkové pořadí'!C14</f>
        <v>1</v>
      </c>
      <c r="D14" s="34" t="str">
        <f>'Celkové pořadí'!D14</f>
        <v>JUPÍ IV</v>
      </c>
      <c r="E14" s="97" t="str">
        <f>VLOOKUP(D14,'Startovní listina'!B:I,8,0)</f>
        <v>YCCL</v>
      </c>
      <c r="F14" s="92">
        <f>'Celkové pořadí'!F14</f>
        <v>171</v>
      </c>
      <c r="G14" s="32">
        <f>'Celkové pořadí'!G14</f>
        <v>0</v>
      </c>
      <c r="H14" s="32">
        <f>'Celkové pořadí'!H14</f>
        <v>0</v>
      </c>
      <c r="I14" s="32">
        <f>'Celkové pořadí'!I14</f>
        <v>0</v>
      </c>
      <c r="J14" s="32">
        <f>'Celkové pořadí'!J14</f>
        <v>16</v>
      </c>
      <c r="K14" s="32">
        <f>'Celkové pořadí'!K14</f>
        <v>36</v>
      </c>
      <c r="L14" s="33">
        <f>'Celkové pořadí'!L14</f>
        <v>21</v>
      </c>
      <c r="M14" s="32">
        <f>'Celkové pořadí'!M14</f>
        <v>32</v>
      </c>
      <c r="N14" s="32">
        <f>'Celkové pořadí'!N14</f>
        <v>66</v>
      </c>
      <c r="O14" s="32">
        <f>'Celkové pořadí'!O14</f>
        <v>0</v>
      </c>
      <c r="P14" s="32">
        <f>'Celkové pořadí'!P14</f>
        <v>0</v>
      </c>
      <c r="Q14" s="23"/>
      <c r="R14" s="95">
        <f t="shared" si="5"/>
        <v>0</v>
      </c>
      <c r="S14" s="95">
        <f t="shared" si="1"/>
        <v>0</v>
      </c>
      <c r="T14" s="95">
        <f t="shared" si="2"/>
        <v>0</v>
      </c>
      <c r="U14" s="95">
        <f t="shared" si="3"/>
        <v>3</v>
      </c>
      <c r="V14" s="95">
        <f t="shared" si="4"/>
        <v>3.2</v>
      </c>
      <c r="W14" s="95">
        <f t="shared" si="6"/>
        <v>6</v>
      </c>
      <c r="X14" s="95">
        <f t="shared" si="7"/>
        <v>6</v>
      </c>
      <c r="Y14" s="95">
        <f t="shared" si="8"/>
        <v>3.9</v>
      </c>
      <c r="Z14" s="95">
        <f t="shared" si="9"/>
        <v>0</v>
      </c>
      <c r="AA14" s="95">
        <f t="shared" si="10"/>
        <v>0</v>
      </c>
      <c r="AC14" s="32">
        <f t="shared" si="11"/>
        <v>5</v>
      </c>
      <c r="AG14"/>
    </row>
    <row r="15" spans="1:36" x14ac:dyDescent="0.25">
      <c r="B15" s="39">
        <v>12</v>
      </c>
      <c r="C15" s="31">
        <f>'Celkové pořadí'!C15</f>
        <v>6</v>
      </c>
      <c r="D15" s="34" t="str">
        <f>'Celkové pořadí'!D15</f>
        <v>LILITA</v>
      </c>
      <c r="E15" s="97" t="str">
        <f>VLOOKUP(D15,'Startovní listina'!B:I,8,0)</f>
        <v>-</v>
      </c>
      <c r="F15" s="92">
        <f>'Celkové pořadí'!F15</f>
        <v>168</v>
      </c>
      <c r="G15" s="32">
        <f>'Celkové pořadí'!G15</f>
        <v>0</v>
      </c>
      <c r="H15" s="32">
        <f>'Celkové pořadí'!H15</f>
        <v>0</v>
      </c>
      <c r="I15" s="32">
        <f>'Celkové pořadí'!I15</f>
        <v>15</v>
      </c>
      <c r="J15" s="32">
        <f>'Celkové pořadí'!J15</f>
        <v>11</v>
      </c>
      <c r="K15" s="32">
        <f>'Celkové pořadí'!K15</f>
        <v>9</v>
      </c>
      <c r="L15" s="33">
        <f>'Celkové pořadí'!L15</f>
        <v>14</v>
      </c>
      <c r="M15" s="32">
        <f>'Celkové pořadí'!M15</f>
        <v>21</v>
      </c>
      <c r="N15" s="32">
        <f>'Celkové pořadí'!N15</f>
        <v>59</v>
      </c>
      <c r="O15" s="32">
        <f>'Celkové pořadí'!O15</f>
        <v>16</v>
      </c>
      <c r="P15" s="32">
        <f>'Celkové pořadí'!P15</f>
        <v>23</v>
      </c>
      <c r="Q15" s="23"/>
      <c r="R15" s="95">
        <f t="shared" si="5"/>
        <v>0</v>
      </c>
      <c r="S15" s="95">
        <f t="shared" si="1"/>
        <v>0</v>
      </c>
      <c r="T15" s="95">
        <f t="shared" si="2"/>
        <v>0</v>
      </c>
      <c r="U15" s="95">
        <f t="shared" si="3"/>
        <v>0</v>
      </c>
      <c r="V15" s="95">
        <f t="shared" si="4"/>
        <v>0</v>
      </c>
      <c r="W15" s="95">
        <f t="shared" si="6"/>
        <v>0</v>
      </c>
      <c r="X15" s="95">
        <f t="shared" si="7"/>
        <v>0</v>
      </c>
      <c r="Y15" s="95">
        <f t="shared" si="8"/>
        <v>0</v>
      </c>
      <c r="Z15" s="95">
        <f t="shared" si="9"/>
        <v>0</v>
      </c>
      <c r="AA15" s="95">
        <f t="shared" si="10"/>
        <v>0</v>
      </c>
      <c r="AC15" s="32">
        <f t="shared" si="11"/>
        <v>8</v>
      </c>
      <c r="AG15"/>
    </row>
    <row r="16" spans="1:36" x14ac:dyDescent="0.25">
      <c r="B16" s="39">
        <v>13</v>
      </c>
      <c r="C16" s="31">
        <f>'Celkové pořadí'!C16</f>
        <v>3</v>
      </c>
      <c r="D16" s="34" t="str">
        <f>'Celkové pořadí'!D16</f>
        <v>PINTA</v>
      </c>
      <c r="E16" s="97" t="str">
        <f>VLOOKUP(D16,'Startovní listina'!B:I,8,0)</f>
        <v>MODRÁ LODĚNICE</v>
      </c>
      <c r="F16" s="92">
        <f>'Celkové pořadí'!F16</f>
        <v>157</v>
      </c>
      <c r="G16" s="32">
        <f>'Celkové pořadí'!G16</f>
        <v>0</v>
      </c>
      <c r="H16" s="32">
        <f>'Celkové pořadí'!H16</f>
        <v>0</v>
      </c>
      <c r="I16" s="32">
        <f>'Celkové pořadí'!I16</f>
        <v>0</v>
      </c>
      <c r="J16" s="32">
        <f>'Celkové pořadí'!J16</f>
        <v>0</v>
      </c>
      <c r="K16" s="32">
        <f>'Celkové pořadí'!K16</f>
        <v>34</v>
      </c>
      <c r="L16" s="33">
        <f>'Celkové pořadí'!L16</f>
        <v>0</v>
      </c>
      <c r="M16" s="32">
        <f>'Celkové pořadí'!M16</f>
        <v>0</v>
      </c>
      <c r="N16" s="32">
        <f>'Celkové pořadí'!N16</f>
        <v>64</v>
      </c>
      <c r="O16" s="32">
        <f>'Celkové pořadí'!O16</f>
        <v>27</v>
      </c>
      <c r="P16" s="32">
        <f>'Celkové pořadí'!P16</f>
        <v>32</v>
      </c>
      <c r="Q16" s="23"/>
      <c r="R16" s="95">
        <f t="shared" si="5"/>
        <v>0</v>
      </c>
      <c r="S16" s="95">
        <f t="shared" si="1"/>
        <v>0</v>
      </c>
      <c r="T16" s="95">
        <f t="shared" si="2"/>
        <v>0</v>
      </c>
      <c r="U16" s="95">
        <f t="shared" si="3"/>
        <v>0</v>
      </c>
      <c r="V16" s="95">
        <f t="shared" si="4"/>
        <v>3.2</v>
      </c>
      <c r="W16" s="95">
        <f t="shared" si="6"/>
        <v>0</v>
      </c>
      <c r="X16" s="95">
        <f t="shared" si="7"/>
        <v>0</v>
      </c>
      <c r="Y16" s="95">
        <f t="shared" si="8"/>
        <v>3.9</v>
      </c>
      <c r="Z16" s="95">
        <f t="shared" si="9"/>
        <v>13</v>
      </c>
      <c r="AA16" s="95">
        <f t="shared" si="10"/>
        <v>3</v>
      </c>
      <c r="AC16" s="32">
        <f t="shared" si="11"/>
        <v>4</v>
      </c>
      <c r="AG16"/>
    </row>
    <row r="17" spans="1:33" x14ac:dyDescent="0.25">
      <c r="B17" s="39">
        <v>14</v>
      </c>
      <c r="C17" s="31">
        <f>'Celkové pořadí'!C17</f>
        <v>2</v>
      </c>
      <c r="D17" s="34" t="str">
        <f>'Celkové pořadí'!D17</f>
        <v>PIPPI</v>
      </c>
      <c r="E17" s="97" t="str">
        <f>VLOOKUP(D17,'Startovní listina'!B:I,8,0)</f>
        <v>JKK</v>
      </c>
      <c r="F17" s="92">
        <f>'Celkové pořadí'!F17</f>
        <v>154</v>
      </c>
      <c r="G17" s="32">
        <f>'Celkové pořadí'!G17</f>
        <v>18</v>
      </c>
      <c r="H17" s="32">
        <f>'Celkové pořadí'!H17</f>
        <v>0</v>
      </c>
      <c r="I17" s="32">
        <f>'Celkové pořadí'!I17</f>
        <v>0</v>
      </c>
      <c r="J17" s="32">
        <f>'Celkové pořadí'!J17</f>
        <v>0</v>
      </c>
      <c r="K17" s="32">
        <f>'Celkové pořadí'!K17</f>
        <v>37</v>
      </c>
      <c r="L17" s="33">
        <f>'Celkové pořadí'!L17</f>
        <v>0</v>
      </c>
      <c r="M17" s="32">
        <f>'Celkové pořadí'!M17</f>
        <v>0</v>
      </c>
      <c r="N17" s="32">
        <f>'Celkové pořadí'!N17</f>
        <v>70</v>
      </c>
      <c r="O17" s="32">
        <f>'Celkové pořadí'!O17</f>
        <v>29</v>
      </c>
      <c r="P17" s="32">
        <f>'Celkové pořadí'!P17</f>
        <v>0</v>
      </c>
      <c r="Q17" s="23"/>
      <c r="R17" s="95">
        <f t="shared" si="5"/>
        <v>12.8</v>
      </c>
      <c r="S17" s="95">
        <f t="shared" si="1"/>
        <v>0</v>
      </c>
      <c r="T17" s="95">
        <f t="shared" si="2"/>
        <v>0</v>
      </c>
      <c r="U17" s="95">
        <f t="shared" si="3"/>
        <v>0</v>
      </c>
      <c r="V17" s="95">
        <f t="shared" si="4"/>
        <v>6.4</v>
      </c>
      <c r="W17" s="95">
        <f t="shared" si="6"/>
        <v>0</v>
      </c>
      <c r="X17" s="95">
        <f t="shared" si="7"/>
        <v>0</v>
      </c>
      <c r="Y17" s="95">
        <f t="shared" si="8"/>
        <v>7.8</v>
      </c>
      <c r="Z17" s="95">
        <f t="shared" si="9"/>
        <v>19.5</v>
      </c>
      <c r="AA17" s="95">
        <f t="shared" si="10"/>
        <v>0</v>
      </c>
      <c r="AC17" s="32">
        <f t="shared" si="11"/>
        <v>4</v>
      </c>
      <c r="AG17"/>
    </row>
    <row r="18" spans="1:33" x14ac:dyDescent="0.25">
      <c r="A18" s="24"/>
      <c r="B18" s="39">
        <v>15</v>
      </c>
      <c r="C18" s="31">
        <f>'Celkové pořadí'!C18</f>
        <v>3</v>
      </c>
      <c r="D18" s="34" t="str">
        <f>'Celkové pořadí'!D18</f>
        <v>RAM</v>
      </c>
      <c r="E18" s="97" t="str">
        <f>VLOOKUP(D18,'Startovní listina'!B:I,8,0)</f>
        <v>YCKP</v>
      </c>
      <c r="F18" s="92">
        <f>'Celkové pořadí'!F18</f>
        <v>153</v>
      </c>
      <c r="G18" s="32">
        <f>'Celkové pořadí'!G18</f>
        <v>0</v>
      </c>
      <c r="H18" s="32">
        <f>'Celkové pořadí'!H18</f>
        <v>0</v>
      </c>
      <c r="I18" s="32">
        <f>'Celkové pořadí'!I18</f>
        <v>0</v>
      </c>
      <c r="J18" s="32">
        <f>'Celkové pořadí'!J18</f>
        <v>0</v>
      </c>
      <c r="K18" s="32">
        <f>'Celkové pořadí'!K18</f>
        <v>27</v>
      </c>
      <c r="L18" s="33">
        <f>'Celkové pořadí'!L18</f>
        <v>17</v>
      </c>
      <c r="M18" s="32">
        <f>'Celkové pořadí'!M18</f>
        <v>25</v>
      </c>
      <c r="N18" s="32">
        <f>'Celkové pořadí'!N18</f>
        <v>58</v>
      </c>
      <c r="O18" s="32">
        <f>'Celkové pořadí'!O18</f>
        <v>0</v>
      </c>
      <c r="P18" s="32">
        <f>'Celkové pořadí'!P18</f>
        <v>26</v>
      </c>
      <c r="R18" s="95">
        <f t="shared" si="5"/>
        <v>0</v>
      </c>
      <c r="S18" s="95">
        <f t="shared" si="1"/>
        <v>0</v>
      </c>
      <c r="T18" s="95">
        <f t="shared" si="2"/>
        <v>0</v>
      </c>
      <c r="U18" s="95">
        <f t="shared" si="3"/>
        <v>0</v>
      </c>
      <c r="V18" s="95">
        <f t="shared" si="4"/>
        <v>3.2</v>
      </c>
      <c r="W18" s="95">
        <f t="shared" si="6"/>
        <v>6</v>
      </c>
      <c r="X18" s="95">
        <f t="shared" si="7"/>
        <v>6</v>
      </c>
      <c r="Y18" s="95">
        <f t="shared" si="8"/>
        <v>3.9</v>
      </c>
      <c r="Z18" s="95">
        <f t="shared" si="9"/>
        <v>0</v>
      </c>
      <c r="AA18" s="95">
        <f t="shared" si="10"/>
        <v>3</v>
      </c>
      <c r="AC18" s="32">
        <f t="shared" si="11"/>
        <v>5</v>
      </c>
      <c r="AG18"/>
    </row>
    <row r="19" spans="1:33" x14ac:dyDescent="0.25">
      <c r="B19" s="39">
        <v>16</v>
      </c>
      <c r="C19" s="31">
        <f>'Celkové pořadí'!C19</f>
        <v>3</v>
      </c>
      <c r="D19" s="34" t="str">
        <f>'Celkové pořadí'!D19</f>
        <v>SATURN</v>
      </c>
      <c r="E19" s="97" t="str">
        <f>VLOOKUP(D19,'Startovní listina'!B:I,8,0)</f>
        <v>-</v>
      </c>
      <c r="F19" s="92">
        <f>'Celkové pořadí'!F19</f>
        <v>126</v>
      </c>
      <c r="G19" s="32">
        <f>'Celkové pořadí'!G19</f>
        <v>0</v>
      </c>
      <c r="H19" s="32">
        <f>'Celkové pořadí'!H19</f>
        <v>0</v>
      </c>
      <c r="I19" s="32">
        <f>'Celkové pořadí'!I19</f>
        <v>0</v>
      </c>
      <c r="J19" s="32">
        <f>'Celkové pořadí'!J19</f>
        <v>0</v>
      </c>
      <c r="K19" s="32">
        <f>'Celkové pořadí'!K19</f>
        <v>0</v>
      </c>
      <c r="L19" s="33">
        <f>'Celkové pořadí'!L19</f>
        <v>0</v>
      </c>
      <c r="M19" s="32">
        <f>'Celkové pořadí'!M19</f>
        <v>0</v>
      </c>
      <c r="N19" s="32">
        <f>'Celkové pořadí'!N19</f>
        <v>68</v>
      </c>
      <c r="O19" s="32">
        <f>'Celkové pořadí'!O19</f>
        <v>31</v>
      </c>
      <c r="P19" s="32">
        <f>'Celkové pořadí'!P19</f>
        <v>27</v>
      </c>
      <c r="Q19" s="23"/>
      <c r="R19" s="95">
        <f t="shared" si="5"/>
        <v>0</v>
      </c>
      <c r="S19" s="95">
        <f t="shared" si="1"/>
        <v>0</v>
      </c>
      <c r="T19" s="95">
        <f t="shared" si="2"/>
        <v>0</v>
      </c>
      <c r="U19" s="95">
        <f t="shared" si="3"/>
        <v>0</v>
      </c>
      <c r="V19" s="95">
        <f t="shared" si="4"/>
        <v>0</v>
      </c>
      <c r="W19" s="95">
        <f t="shared" si="6"/>
        <v>0</v>
      </c>
      <c r="X19" s="95">
        <f t="shared" si="7"/>
        <v>0</v>
      </c>
      <c r="Y19" s="95">
        <f t="shared" si="8"/>
        <v>3.9</v>
      </c>
      <c r="Z19" s="95">
        <f t="shared" si="9"/>
        <v>13</v>
      </c>
      <c r="AA19" s="95">
        <f t="shared" si="10"/>
        <v>3</v>
      </c>
      <c r="AC19" s="32">
        <f t="shared" si="11"/>
        <v>3</v>
      </c>
      <c r="AG19"/>
    </row>
    <row r="20" spans="1:33" x14ac:dyDescent="0.25">
      <c r="B20" s="39">
        <v>17</v>
      </c>
      <c r="C20" s="31">
        <f>'Celkové pořadí'!C20</f>
        <v>3</v>
      </c>
      <c r="D20" s="34" t="str">
        <f>'Celkové pořadí'!D20</f>
        <v>MARITANA</v>
      </c>
      <c r="E20" s="97" t="str">
        <f>VLOOKUP(D20,'Startovní listina'!B:I,8,0)</f>
        <v>MODRÁ LODĚNICE</v>
      </c>
      <c r="F20" s="92">
        <f>'Celkové pořadí'!F20</f>
        <v>114</v>
      </c>
      <c r="G20" s="32">
        <f>'Celkové pořadí'!G20</f>
        <v>0</v>
      </c>
      <c r="H20" s="32">
        <f>'Celkové pořadí'!H20</f>
        <v>1</v>
      </c>
      <c r="I20" s="32">
        <f>'Celkové pořadí'!I20</f>
        <v>0</v>
      </c>
      <c r="J20" s="32">
        <f>'Celkové pořadí'!J20</f>
        <v>0</v>
      </c>
      <c r="K20" s="32">
        <f>'Celkové pořadí'!K20</f>
        <v>0</v>
      </c>
      <c r="L20" s="33">
        <f>'Celkové pořadí'!L20</f>
        <v>7</v>
      </c>
      <c r="M20" s="32">
        <f>'Celkové pořadí'!M20</f>
        <v>18</v>
      </c>
      <c r="N20" s="32">
        <f>'Celkové pořadí'!N20</f>
        <v>54</v>
      </c>
      <c r="O20" s="32">
        <f>'Celkové pořadí'!O20</f>
        <v>15</v>
      </c>
      <c r="P20" s="32">
        <f>'Celkové pořadí'!P20</f>
        <v>19</v>
      </c>
      <c r="Q20" s="23"/>
      <c r="R20" s="95">
        <f t="shared" si="5"/>
        <v>0</v>
      </c>
      <c r="S20" s="95">
        <f t="shared" si="1"/>
        <v>5.4</v>
      </c>
      <c r="T20" s="95">
        <f t="shared" si="2"/>
        <v>0</v>
      </c>
      <c r="U20" s="95">
        <f t="shared" si="3"/>
        <v>0</v>
      </c>
      <c r="V20" s="95">
        <f t="shared" si="4"/>
        <v>0</v>
      </c>
      <c r="W20" s="95">
        <f t="shared" si="6"/>
        <v>6</v>
      </c>
      <c r="X20" s="95">
        <f t="shared" si="7"/>
        <v>6</v>
      </c>
      <c r="Y20" s="95">
        <f t="shared" si="8"/>
        <v>3.9</v>
      </c>
      <c r="Z20" s="95">
        <f t="shared" si="9"/>
        <v>13</v>
      </c>
      <c r="AA20" s="95">
        <f t="shared" si="10"/>
        <v>3</v>
      </c>
      <c r="AC20" s="32">
        <f t="shared" si="11"/>
        <v>6</v>
      </c>
      <c r="AG20"/>
    </row>
    <row r="21" spans="1:33" x14ac:dyDescent="0.25">
      <c r="B21" s="39">
        <v>18</v>
      </c>
      <c r="C21" s="31">
        <f>'Celkové pořadí'!C21</f>
        <v>4</v>
      </c>
      <c r="D21" s="34" t="str">
        <f>'Celkové pořadí'!D21</f>
        <v>LAZY DAYS</v>
      </c>
      <c r="E21" s="97" t="str">
        <f>VLOOKUP(D21,'Startovní listina'!B:I,8,0)</f>
        <v>JKK</v>
      </c>
      <c r="F21" s="92">
        <f>'Celkové pořadí'!F21</f>
        <v>100</v>
      </c>
      <c r="G21" s="32">
        <f>'Celkové pořadí'!G21</f>
        <v>0</v>
      </c>
      <c r="H21" s="32">
        <f>'Celkové pořadí'!H21</f>
        <v>0</v>
      </c>
      <c r="I21" s="32">
        <f>'Celkové pořadí'!I21</f>
        <v>14</v>
      </c>
      <c r="J21" s="32">
        <f>'Celkové pořadí'!J21</f>
        <v>9</v>
      </c>
      <c r="K21" s="32">
        <f>'Celkové pořadí'!K21</f>
        <v>19</v>
      </c>
      <c r="L21" s="33">
        <f>'Celkové pořadí'!L21</f>
        <v>9</v>
      </c>
      <c r="M21" s="32">
        <f>'Celkové pořadí'!M21</f>
        <v>5</v>
      </c>
      <c r="N21" s="32">
        <f>'Celkové pořadí'!N21</f>
        <v>33</v>
      </c>
      <c r="O21" s="32">
        <f>'Celkové pořadí'!O21</f>
        <v>0</v>
      </c>
      <c r="P21" s="32">
        <f>'Celkové pořadí'!P21</f>
        <v>11</v>
      </c>
      <c r="Q21" s="23"/>
      <c r="R21" s="95">
        <f t="shared" si="5"/>
        <v>0</v>
      </c>
      <c r="S21" s="95">
        <f t="shared" si="1"/>
        <v>0</v>
      </c>
      <c r="T21" s="95">
        <f t="shared" si="2"/>
        <v>6</v>
      </c>
      <c r="U21" s="95">
        <f t="shared" si="3"/>
        <v>3</v>
      </c>
      <c r="V21" s="95">
        <f t="shared" si="4"/>
        <v>3.2</v>
      </c>
      <c r="W21" s="95">
        <f t="shared" si="6"/>
        <v>6</v>
      </c>
      <c r="X21" s="95">
        <f t="shared" si="7"/>
        <v>6</v>
      </c>
      <c r="Y21" s="95">
        <f t="shared" si="8"/>
        <v>3.9</v>
      </c>
      <c r="Z21" s="95">
        <f t="shared" si="9"/>
        <v>0</v>
      </c>
      <c r="AA21" s="95">
        <f t="shared" si="10"/>
        <v>3</v>
      </c>
      <c r="AC21" s="32">
        <f t="shared" si="11"/>
        <v>7</v>
      </c>
      <c r="AG21"/>
    </row>
    <row r="22" spans="1:33" x14ac:dyDescent="0.25">
      <c r="B22" s="39">
        <v>19</v>
      </c>
      <c r="C22" s="31">
        <f>'Celkové pořadí'!C22</f>
        <v>3</v>
      </c>
      <c r="D22" s="34" t="str">
        <f>'Celkové pořadí'!D22</f>
        <v>VIRGINIE</v>
      </c>
      <c r="E22" s="97" t="str">
        <f>VLOOKUP(D22,'Startovní listina'!B:I,8,0)</f>
        <v>-</v>
      </c>
      <c r="F22" s="92">
        <f>'Celkové pořadí'!F22</f>
        <v>98</v>
      </c>
      <c r="G22" s="32">
        <f>'Celkové pořadí'!G22</f>
        <v>0</v>
      </c>
      <c r="H22" s="32">
        <f>'Celkové pořadí'!H22</f>
        <v>0</v>
      </c>
      <c r="I22" s="32">
        <f>'Celkové pořadí'!I22</f>
        <v>0</v>
      </c>
      <c r="J22" s="32">
        <f>'Celkové pořadí'!J22</f>
        <v>0</v>
      </c>
      <c r="K22" s="32">
        <f>'Celkové pořadí'!K22</f>
        <v>0</v>
      </c>
      <c r="L22" s="33">
        <f>'Celkové pořadí'!L22</f>
        <v>0</v>
      </c>
      <c r="M22" s="32">
        <f>'Celkové pořadí'!M22</f>
        <v>0</v>
      </c>
      <c r="N22" s="32">
        <f>'Celkové pořadí'!N22</f>
        <v>67</v>
      </c>
      <c r="O22" s="32">
        <f>'Celkové pořadí'!O22</f>
        <v>0</v>
      </c>
      <c r="P22" s="32">
        <f>'Celkové pořadí'!P22</f>
        <v>31</v>
      </c>
      <c r="Q22" s="23"/>
      <c r="R22" s="95">
        <f t="shared" si="5"/>
        <v>0</v>
      </c>
      <c r="S22" s="95">
        <f t="shared" si="1"/>
        <v>0</v>
      </c>
      <c r="T22" s="95">
        <f t="shared" si="2"/>
        <v>0</v>
      </c>
      <c r="U22" s="95">
        <f t="shared" si="3"/>
        <v>0</v>
      </c>
      <c r="V22" s="95">
        <f t="shared" si="4"/>
        <v>0</v>
      </c>
      <c r="W22" s="95">
        <f t="shared" si="6"/>
        <v>0</v>
      </c>
      <c r="X22" s="95">
        <f t="shared" si="7"/>
        <v>0</v>
      </c>
      <c r="Y22" s="95">
        <f t="shared" si="8"/>
        <v>3.9</v>
      </c>
      <c r="Z22" s="95">
        <f t="shared" si="9"/>
        <v>0</v>
      </c>
      <c r="AA22" s="95">
        <f t="shared" si="10"/>
        <v>3</v>
      </c>
      <c r="AC22" s="32">
        <f t="shared" si="11"/>
        <v>2</v>
      </c>
      <c r="AG22"/>
    </row>
    <row r="23" spans="1:33" x14ac:dyDescent="0.25">
      <c r="A23" s="25"/>
      <c r="B23" s="39">
        <v>20</v>
      </c>
      <c r="C23" s="31">
        <f>'Celkové pořadí'!C23</f>
        <v>1</v>
      </c>
      <c r="D23" s="34" t="str">
        <f>'Celkové pořadí'!D23</f>
        <v>WARATAH</v>
      </c>
      <c r="E23" s="97" t="str">
        <f>VLOOKUP(D23,'Startovní listina'!B:I,8,0)</f>
        <v>ATLANTIDA</v>
      </c>
      <c r="F23" s="92">
        <f>'Celkové pořadí'!F23</f>
        <v>97</v>
      </c>
      <c r="G23" s="32">
        <f>'Celkové pořadí'!G23</f>
        <v>0</v>
      </c>
      <c r="H23" s="32">
        <f>'Celkové pořadí'!H23</f>
        <v>0</v>
      </c>
      <c r="I23" s="32">
        <f>'Celkové pořadí'!I23</f>
        <v>0</v>
      </c>
      <c r="J23" s="32">
        <f>'Celkové pořadí'!J23</f>
        <v>21</v>
      </c>
      <c r="K23" s="32">
        <f>'Celkové pořadí'!K23</f>
        <v>39</v>
      </c>
      <c r="L23" s="33">
        <f>'Celkové pořadí'!L23</f>
        <v>0</v>
      </c>
      <c r="M23" s="32">
        <f>'Celkové pořadí'!M23</f>
        <v>37</v>
      </c>
      <c r="N23" s="32">
        <f>'Celkové pořadí'!N23</f>
        <v>0</v>
      </c>
      <c r="O23" s="32">
        <f>'Celkové pořadí'!O23</f>
        <v>0</v>
      </c>
      <c r="P23" s="32">
        <f>'Celkové pořadí'!P23</f>
        <v>0</v>
      </c>
      <c r="Q23" s="23"/>
      <c r="R23" s="95">
        <f t="shared" si="5"/>
        <v>0</v>
      </c>
      <c r="S23" s="95">
        <f t="shared" si="1"/>
        <v>0</v>
      </c>
      <c r="T23" s="95">
        <f t="shared" si="2"/>
        <v>0</v>
      </c>
      <c r="U23" s="95">
        <f t="shared" si="3"/>
        <v>3</v>
      </c>
      <c r="V23" s="95">
        <f t="shared" si="4"/>
        <v>3.2</v>
      </c>
      <c r="W23" s="95">
        <f t="shared" si="6"/>
        <v>0</v>
      </c>
      <c r="X23" s="95">
        <f t="shared" si="7"/>
        <v>6</v>
      </c>
      <c r="Y23" s="95">
        <f t="shared" si="8"/>
        <v>0</v>
      </c>
      <c r="Z23" s="95">
        <f t="shared" si="9"/>
        <v>0</v>
      </c>
      <c r="AA23" s="95">
        <f t="shared" si="10"/>
        <v>0</v>
      </c>
      <c r="AC23" s="32">
        <f t="shared" si="11"/>
        <v>3</v>
      </c>
      <c r="AG23"/>
    </row>
    <row r="24" spans="1:33" x14ac:dyDescent="0.25">
      <c r="A24" s="24"/>
      <c r="B24" s="39">
        <v>21</v>
      </c>
      <c r="C24" s="31">
        <f>'Celkové pořadí'!C24</f>
        <v>3</v>
      </c>
      <c r="D24" s="34" t="str">
        <f>'Celkové pořadí'!D24</f>
        <v>MERITARE</v>
      </c>
      <c r="E24" s="97" t="str">
        <f>VLOOKUP(D24,'Startovní listina'!B:I,8,0)</f>
        <v>-</v>
      </c>
      <c r="F24" s="92">
        <f>'Celkové pořadí'!F24</f>
        <v>95</v>
      </c>
      <c r="G24" s="32">
        <f>'Celkové pořadí'!G24</f>
        <v>0</v>
      </c>
      <c r="H24" s="32">
        <f>'Celkové pořadí'!H24</f>
        <v>0</v>
      </c>
      <c r="I24" s="32">
        <f>'Celkové pořadí'!I24</f>
        <v>0</v>
      </c>
      <c r="J24" s="32">
        <f>'Celkové pořadí'!J24</f>
        <v>0</v>
      </c>
      <c r="K24" s="32">
        <f>'Celkové pořadí'!K24</f>
        <v>0</v>
      </c>
      <c r="L24" s="33">
        <f>'Celkové pořadí'!L24</f>
        <v>0</v>
      </c>
      <c r="M24" s="32">
        <f>'Celkové pořadí'!M24</f>
        <v>28</v>
      </c>
      <c r="N24" s="32">
        <f>'Celkové pořadí'!N24</f>
        <v>48</v>
      </c>
      <c r="O24" s="32">
        <f>'Celkové pořadí'!O24</f>
        <v>19</v>
      </c>
      <c r="P24" s="32">
        <f>'Celkové pořadí'!P24</f>
        <v>0</v>
      </c>
      <c r="R24" s="95">
        <f t="shared" si="5"/>
        <v>0</v>
      </c>
      <c r="S24" s="95">
        <f t="shared" si="1"/>
        <v>0</v>
      </c>
      <c r="T24" s="95">
        <f t="shared" si="2"/>
        <v>0</v>
      </c>
      <c r="U24" s="95">
        <f t="shared" si="3"/>
        <v>0</v>
      </c>
      <c r="V24" s="95">
        <f t="shared" si="4"/>
        <v>0</v>
      </c>
      <c r="W24" s="95">
        <f t="shared" si="6"/>
        <v>0</v>
      </c>
      <c r="X24" s="95">
        <f t="shared" si="7"/>
        <v>6</v>
      </c>
      <c r="Y24" s="95">
        <f t="shared" si="8"/>
        <v>3.9</v>
      </c>
      <c r="Z24" s="95">
        <f t="shared" si="9"/>
        <v>13</v>
      </c>
      <c r="AA24" s="95">
        <f t="shared" si="10"/>
        <v>0</v>
      </c>
      <c r="AC24" s="32">
        <f t="shared" si="11"/>
        <v>3</v>
      </c>
      <c r="AG24"/>
    </row>
    <row r="25" spans="1:33" x14ac:dyDescent="0.25">
      <c r="A25" s="24"/>
      <c r="B25" s="39">
        <v>22</v>
      </c>
      <c r="C25" s="31">
        <f>'Celkové pořadí'!C25</f>
        <v>5</v>
      </c>
      <c r="D25" s="34" t="str">
        <f>'Celkové pořadí'!D25</f>
        <v>SUMMER WIND</v>
      </c>
      <c r="E25" s="97" t="str">
        <f>VLOOKUP(D25,'Startovní listina'!B:I,8,0)</f>
        <v>MODRÁ LODĚNICE</v>
      </c>
      <c r="F25" s="92">
        <f>'Celkové pořadí'!F25</f>
        <v>88</v>
      </c>
      <c r="G25" s="32">
        <f>'Celkové pořadí'!G25</f>
        <v>0</v>
      </c>
      <c r="H25" s="32">
        <f>'Celkové pořadí'!H25</f>
        <v>0</v>
      </c>
      <c r="I25" s="32">
        <f>'Celkové pořadí'!I25</f>
        <v>1</v>
      </c>
      <c r="J25" s="32">
        <f>'Celkové pořadí'!J25</f>
        <v>0</v>
      </c>
      <c r="K25" s="32">
        <f>'Celkové pořadí'!K25</f>
        <v>0</v>
      </c>
      <c r="L25" s="33">
        <f>'Celkové pořadí'!L25</f>
        <v>0</v>
      </c>
      <c r="M25" s="32">
        <f>'Celkové pořadí'!M25</f>
        <v>24</v>
      </c>
      <c r="N25" s="32">
        <f>'Celkové pořadí'!N25</f>
        <v>43</v>
      </c>
      <c r="O25" s="32">
        <f>'Celkové pořadí'!O25</f>
        <v>0</v>
      </c>
      <c r="P25" s="32">
        <f>'Celkové pořadí'!P25</f>
        <v>20</v>
      </c>
      <c r="Q25" s="23"/>
      <c r="R25" s="95">
        <f t="shared" si="5"/>
        <v>0</v>
      </c>
      <c r="S25" s="95">
        <f t="shared" si="1"/>
        <v>0</v>
      </c>
      <c r="T25" s="95">
        <f t="shared" si="2"/>
        <v>6</v>
      </c>
      <c r="U25" s="95">
        <f t="shared" si="3"/>
        <v>0</v>
      </c>
      <c r="V25" s="95">
        <f t="shared" si="4"/>
        <v>0</v>
      </c>
      <c r="W25" s="95">
        <f t="shared" si="6"/>
        <v>0</v>
      </c>
      <c r="X25" s="95">
        <f t="shared" si="7"/>
        <v>6</v>
      </c>
      <c r="Y25" s="95">
        <f t="shared" si="8"/>
        <v>3.9</v>
      </c>
      <c r="Z25" s="95">
        <f t="shared" si="9"/>
        <v>0</v>
      </c>
      <c r="AA25" s="95">
        <f t="shared" si="10"/>
        <v>3</v>
      </c>
      <c r="AC25" s="32">
        <f t="shared" si="11"/>
        <v>4</v>
      </c>
      <c r="AG25"/>
    </row>
    <row r="26" spans="1:33" x14ac:dyDescent="0.25">
      <c r="A26" s="24"/>
      <c r="B26" s="39">
        <v>23</v>
      </c>
      <c r="C26" s="31">
        <f>'Celkové pořadí'!C26</f>
        <v>1</v>
      </c>
      <c r="D26" s="34" t="str">
        <f>'Celkové pořadí'!D26</f>
        <v>BLUE PETER</v>
      </c>
      <c r="E26" s="97" t="str">
        <f>VLOOKUP(D26,'Startovní listina'!B:I,8,0)</f>
        <v>YCKP</v>
      </c>
      <c r="F26" s="92">
        <f>'Celkové pořadí'!F26</f>
        <v>86</v>
      </c>
      <c r="G26" s="32">
        <f>'Celkové pořadí'!G26</f>
        <v>17</v>
      </c>
      <c r="H26" s="32">
        <f>'Celkové pořadí'!H26</f>
        <v>0</v>
      </c>
      <c r="I26" s="32">
        <f>'Celkové pořadí'!I26</f>
        <v>0</v>
      </c>
      <c r="J26" s="32">
        <f>'Celkové pořadí'!J26</f>
        <v>0</v>
      </c>
      <c r="K26" s="32">
        <f>'Celkové pořadí'!K26</f>
        <v>0</v>
      </c>
      <c r="L26" s="33">
        <f>'Celkové pořadí'!L26</f>
        <v>0</v>
      </c>
      <c r="M26" s="32">
        <f>'Celkové pořadí'!M26</f>
        <v>0</v>
      </c>
      <c r="N26" s="32">
        <f>'Celkové pořadí'!N26</f>
        <v>69</v>
      </c>
      <c r="O26" s="32">
        <f>'Celkové pořadí'!O26</f>
        <v>0</v>
      </c>
      <c r="P26" s="32">
        <f>'Celkové pořadí'!P26</f>
        <v>0</v>
      </c>
      <c r="R26" s="95">
        <f t="shared" si="5"/>
        <v>6.4</v>
      </c>
      <c r="S26" s="95">
        <f t="shared" si="1"/>
        <v>0</v>
      </c>
      <c r="T26" s="95">
        <f t="shared" si="2"/>
        <v>0</v>
      </c>
      <c r="U26" s="95">
        <f t="shared" si="3"/>
        <v>0</v>
      </c>
      <c r="V26" s="95">
        <f t="shared" si="4"/>
        <v>0</v>
      </c>
      <c r="W26" s="95">
        <f t="shared" si="6"/>
        <v>0</v>
      </c>
      <c r="X26" s="95">
        <f t="shared" si="7"/>
        <v>0</v>
      </c>
      <c r="Y26" s="95">
        <f t="shared" si="8"/>
        <v>3.9</v>
      </c>
      <c r="Z26" s="95">
        <f t="shared" si="9"/>
        <v>0</v>
      </c>
      <c r="AA26" s="95">
        <f t="shared" si="10"/>
        <v>0</v>
      </c>
      <c r="AC26" s="32">
        <f t="shared" si="11"/>
        <v>2</v>
      </c>
      <c r="AG26"/>
    </row>
    <row r="27" spans="1:33" x14ac:dyDescent="0.25">
      <c r="A27" s="24"/>
      <c r="B27" s="39">
        <v>24</v>
      </c>
      <c r="C27" s="31">
        <f>'Celkové pořadí'!C27</f>
        <v>5</v>
      </c>
      <c r="D27" s="34" t="str">
        <f>'Celkové pořadí'!D27</f>
        <v>VIVIANNE</v>
      </c>
      <c r="E27" s="97" t="str">
        <f>VLOOKUP(D27,'Startovní listina'!B:I,8,0)</f>
        <v>YCKP</v>
      </c>
      <c r="F27" s="92">
        <f>'Celkové pořadí'!F27</f>
        <v>80</v>
      </c>
      <c r="G27" s="32">
        <f>'Celkové pořadí'!G27</f>
        <v>0</v>
      </c>
      <c r="H27" s="32">
        <f>'Celkové pořadí'!H27</f>
        <v>15</v>
      </c>
      <c r="I27" s="32">
        <f>'Celkové pořadí'!I27</f>
        <v>0</v>
      </c>
      <c r="J27" s="32">
        <f>'Celkové pořadí'!J27</f>
        <v>0</v>
      </c>
      <c r="K27" s="32">
        <f>'Celkové pořadí'!K27</f>
        <v>18</v>
      </c>
      <c r="L27" s="33">
        <f>'Celkové pořadí'!L27</f>
        <v>0</v>
      </c>
      <c r="M27" s="32">
        <f>'Celkové pořadí'!M27</f>
        <v>0</v>
      </c>
      <c r="N27" s="32">
        <f>'Celkové pořadí'!N27</f>
        <v>30</v>
      </c>
      <c r="O27" s="32">
        <f>'Celkové pořadí'!O27</f>
        <v>0</v>
      </c>
      <c r="P27" s="32">
        <f>'Celkové pořadí'!P27</f>
        <v>17</v>
      </c>
      <c r="R27" s="95">
        <f t="shared" si="5"/>
        <v>0</v>
      </c>
      <c r="S27" s="95">
        <f t="shared" si="1"/>
        <v>5.4</v>
      </c>
      <c r="T27" s="95">
        <f t="shared" si="2"/>
        <v>0</v>
      </c>
      <c r="U27" s="95">
        <f t="shared" si="3"/>
        <v>0</v>
      </c>
      <c r="V27" s="95">
        <f t="shared" si="4"/>
        <v>3.2</v>
      </c>
      <c r="W27" s="95">
        <f t="shared" si="6"/>
        <v>0</v>
      </c>
      <c r="X27" s="95">
        <f t="shared" si="7"/>
        <v>0</v>
      </c>
      <c r="Y27" s="95">
        <f t="shared" si="8"/>
        <v>3.9</v>
      </c>
      <c r="Z27" s="95">
        <f t="shared" si="9"/>
        <v>0</v>
      </c>
      <c r="AA27" s="95">
        <f t="shared" si="10"/>
        <v>3</v>
      </c>
      <c r="AC27" s="32">
        <f t="shared" si="11"/>
        <v>4</v>
      </c>
      <c r="AG27"/>
    </row>
    <row r="28" spans="1:33" x14ac:dyDescent="0.25">
      <c r="A28" s="25"/>
      <c r="B28" s="39">
        <v>25</v>
      </c>
      <c r="C28" s="31">
        <f>'Celkové pořadí'!C28</f>
        <v>4</v>
      </c>
      <c r="D28" s="34" t="str">
        <f>'Celkové pořadí'!D28</f>
        <v>KAPR</v>
      </c>
      <c r="E28" s="97" t="str">
        <f>VLOOKUP(D28,'Startovní listina'!B:I,8,0)</f>
        <v>ROVÍNEK</v>
      </c>
      <c r="F28" s="92">
        <f>'Celkové pořadí'!F28</f>
        <v>80</v>
      </c>
      <c r="G28" s="32">
        <f>'Celkové pořadí'!G28</f>
        <v>3</v>
      </c>
      <c r="H28" s="32">
        <f>'Celkové pořadí'!H28</f>
        <v>9</v>
      </c>
      <c r="I28" s="32">
        <f>'Celkové pořadí'!I28</f>
        <v>4</v>
      </c>
      <c r="J28" s="32">
        <f>'Celkové pořadí'!J28</f>
        <v>7</v>
      </c>
      <c r="K28" s="32">
        <f>'Celkové pořadí'!K28</f>
        <v>14</v>
      </c>
      <c r="L28" s="33">
        <f>'Celkové pořadí'!L28</f>
        <v>0</v>
      </c>
      <c r="M28" s="32">
        <f>'Celkové pořadí'!M28</f>
        <v>12</v>
      </c>
      <c r="N28" s="32">
        <f>'Celkové pořadí'!N28</f>
        <v>16</v>
      </c>
      <c r="O28" s="32">
        <f>'Celkové pořadí'!O28</f>
        <v>9</v>
      </c>
      <c r="P28" s="32">
        <f>'Celkové pořadí'!P28</f>
        <v>6</v>
      </c>
      <c r="Q28" s="23"/>
      <c r="R28" s="95">
        <f t="shared" si="5"/>
        <v>6.4</v>
      </c>
      <c r="S28" s="95">
        <f t="shared" si="1"/>
        <v>5.4</v>
      </c>
      <c r="T28" s="95">
        <f t="shared" si="2"/>
        <v>6</v>
      </c>
      <c r="U28" s="95">
        <f t="shared" si="3"/>
        <v>3</v>
      </c>
      <c r="V28" s="95">
        <f t="shared" si="4"/>
        <v>3.2</v>
      </c>
      <c r="W28" s="95">
        <f t="shared" si="6"/>
        <v>0</v>
      </c>
      <c r="X28" s="95">
        <f t="shared" si="7"/>
        <v>6</v>
      </c>
      <c r="Y28" s="95">
        <f t="shared" si="8"/>
        <v>3.9</v>
      </c>
      <c r="Z28" s="95">
        <f t="shared" si="9"/>
        <v>13</v>
      </c>
      <c r="AA28" s="95">
        <f t="shared" si="10"/>
        <v>3</v>
      </c>
      <c r="AC28" s="32">
        <f t="shared" si="11"/>
        <v>9</v>
      </c>
      <c r="AG28"/>
    </row>
    <row r="29" spans="1:33" x14ac:dyDescent="0.25">
      <c r="A29" s="24"/>
      <c r="B29" s="39">
        <v>26</v>
      </c>
      <c r="C29" s="31">
        <f>'Celkové pořadí'!C29</f>
        <v>2</v>
      </c>
      <c r="D29" s="34" t="str">
        <f>'Celkové pořadí'!D29</f>
        <v>GIANT SEA FISH</v>
      </c>
      <c r="E29" s="97" t="str">
        <f>VLOOKUP(D29,'Startovní listina'!B:I,8,0)</f>
        <v>JKK</v>
      </c>
      <c r="F29" s="92">
        <f>'Celkové pořadí'!F29</f>
        <v>80</v>
      </c>
      <c r="G29" s="32">
        <f>'Celkové pořadí'!G29</f>
        <v>0</v>
      </c>
      <c r="H29" s="32">
        <f>'Celkové pořadí'!H29</f>
        <v>26</v>
      </c>
      <c r="I29" s="32">
        <f>'Celkové pořadí'!I29</f>
        <v>20</v>
      </c>
      <c r="J29" s="32">
        <f>'Celkové pořadí'!J29</f>
        <v>0</v>
      </c>
      <c r="K29" s="32">
        <f>'Celkové pořadí'!K29</f>
        <v>0</v>
      </c>
      <c r="L29" s="33">
        <f>'Celkové pořadí'!L29</f>
        <v>13</v>
      </c>
      <c r="M29" s="32">
        <f>'Celkové pořadí'!M29</f>
        <v>0</v>
      </c>
      <c r="N29" s="32">
        <f>'Celkové pořadí'!N29</f>
        <v>0</v>
      </c>
      <c r="O29" s="32">
        <f>'Celkové pořadí'!O29</f>
        <v>0</v>
      </c>
      <c r="P29" s="32">
        <f>'Celkové pořadí'!P29</f>
        <v>21</v>
      </c>
      <c r="R29" s="95">
        <f t="shared" si="5"/>
        <v>0</v>
      </c>
      <c r="S29" s="95">
        <f t="shared" si="1"/>
        <v>10.8</v>
      </c>
      <c r="T29" s="95">
        <f t="shared" si="2"/>
        <v>12</v>
      </c>
      <c r="U29" s="95">
        <f t="shared" si="3"/>
        <v>0</v>
      </c>
      <c r="V29" s="95">
        <f t="shared" si="4"/>
        <v>0</v>
      </c>
      <c r="W29" s="95">
        <f t="shared" si="6"/>
        <v>6</v>
      </c>
      <c r="X29" s="95">
        <f t="shared" si="7"/>
        <v>0</v>
      </c>
      <c r="Y29" s="95">
        <f t="shared" si="8"/>
        <v>0</v>
      </c>
      <c r="Z29" s="95">
        <f t="shared" si="9"/>
        <v>0</v>
      </c>
      <c r="AA29" s="95">
        <f t="shared" si="10"/>
        <v>6</v>
      </c>
      <c r="AC29" s="32">
        <f t="shared" si="11"/>
        <v>4</v>
      </c>
      <c r="AG29"/>
    </row>
    <row r="30" spans="1:33" x14ac:dyDescent="0.25">
      <c r="A30" s="24"/>
      <c r="B30" s="39">
        <v>27</v>
      </c>
      <c r="C30" s="31">
        <f>'Celkové pořadí'!C30</f>
        <v>5</v>
      </c>
      <c r="D30" s="34" t="str">
        <f>'Celkové pořadí'!D30</f>
        <v>VLČÍ TLAPA</v>
      </c>
      <c r="E30" s="97" t="str">
        <f>VLOOKUP(D30,'Startovní listina'!B:I,8,0)</f>
        <v>YCKP</v>
      </c>
      <c r="F30" s="92">
        <f>'Celkové pořadí'!F30</f>
        <v>79</v>
      </c>
      <c r="G30" s="32">
        <f>'Celkové pořadí'!G30</f>
        <v>0</v>
      </c>
      <c r="H30" s="32">
        <f>'Celkové pořadí'!H30</f>
        <v>0</v>
      </c>
      <c r="I30" s="32">
        <f>'Celkové pořadí'!I30</f>
        <v>0</v>
      </c>
      <c r="J30" s="32">
        <f>'Celkové pořadí'!J30</f>
        <v>0</v>
      </c>
      <c r="K30" s="32">
        <f>'Celkové pořadí'!K30</f>
        <v>20</v>
      </c>
      <c r="L30" s="33">
        <f>'Celkové pořadí'!L30</f>
        <v>0</v>
      </c>
      <c r="M30" s="32">
        <f>'Celkové pořadí'!M30</f>
        <v>17</v>
      </c>
      <c r="N30" s="32">
        <f>'Celkové pořadí'!N30</f>
        <v>28</v>
      </c>
      <c r="O30" s="32">
        <f>'Celkové pořadí'!O30</f>
        <v>0</v>
      </c>
      <c r="P30" s="32">
        <f>'Celkové pořadí'!P30</f>
        <v>14</v>
      </c>
      <c r="R30" s="95">
        <f t="shared" si="5"/>
        <v>0</v>
      </c>
      <c r="S30" s="95">
        <f t="shared" si="1"/>
        <v>0</v>
      </c>
      <c r="T30" s="95">
        <f t="shared" si="2"/>
        <v>0</v>
      </c>
      <c r="U30" s="95">
        <f t="shared" si="3"/>
        <v>0</v>
      </c>
      <c r="V30" s="95">
        <f t="shared" si="4"/>
        <v>3.2</v>
      </c>
      <c r="W30" s="95">
        <f t="shared" si="6"/>
        <v>0</v>
      </c>
      <c r="X30" s="95">
        <f t="shared" si="7"/>
        <v>6</v>
      </c>
      <c r="Y30" s="95">
        <f t="shared" si="8"/>
        <v>3.9</v>
      </c>
      <c r="Z30" s="95">
        <f t="shared" si="9"/>
        <v>0</v>
      </c>
      <c r="AA30" s="95">
        <f t="shared" si="10"/>
        <v>3</v>
      </c>
      <c r="AC30" s="32">
        <f t="shared" si="11"/>
        <v>4</v>
      </c>
    </row>
    <row r="31" spans="1:33" x14ac:dyDescent="0.25">
      <c r="A31" s="24"/>
      <c r="B31" s="39">
        <v>28</v>
      </c>
      <c r="C31" s="31">
        <f>'Celkové pořadí'!C31</f>
        <v>5</v>
      </c>
      <c r="D31" s="34" t="str">
        <f>'Celkové pořadí'!D31</f>
        <v>KLAUDIE</v>
      </c>
      <c r="E31" s="97" t="str">
        <f>VLOOKUP(D31,'Startovní listina'!B:I,8,0)</f>
        <v>SLAPYMARINE</v>
      </c>
      <c r="F31" s="92">
        <f>'Celkové pořadí'!F31</f>
        <v>73</v>
      </c>
      <c r="G31" s="32">
        <f>'Celkové pořadí'!G31</f>
        <v>7</v>
      </c>
      <c r="H31" s="32">
        <f>'Celkové pořadí'!H31</f>
        <v>11</v>
      </c>
      <c r="I31" s="32">
        <f>'Celkové pořadí'!I31</f>
        <v>0</v>
      </c>
      <c r="J31" s="32">
        <f>'Celkové pořadí'!J31</f>
        <v>0</v>
      </c>
      <c r="K31" s="32">
        <f>'Celkové pořadí'!K31</f>
        <v>17</v>
      </c>
      <c r="L31" s="33">
        <f>'Celkové pořadí'!L31</f>
        <v>0</v>
      </c>
      <c r="M31" s="32">
        <f>'Celkové pořadí'!M31</f>
        <v>0</v>
      </c>
      <c r="N31" s="32">
        <f>'Celkové pořadí'!N31</f>
        <v>25</v>
      </c>
      <c r="O31" s="32">
        <f>'Celkové pořadí'!O31</f>
        <v>5</v>
      </c>
      <c r="P31" s="32">
        <f>'Celkové pořadí'!P31</f>
        <v>8</v>
      </c>
      <c r="Q31" s="23"/>
      <c r="R31" s="95">
        <f t="shared" si="5"/>
        <v>6.4</v>
      </c>
      <c r="S31" s="95">
        <f t="shared" si="1"/>
        <v>5.4</v>
      </c>
      <c r="T31" s="95">
        <f t="shared" si="2"/>
        <v>0</v>
      </c>
      <c r="U31" s="95">
        <f t="shared" si="3"/>
        <v>0</v>
      </c>
      <c r="V31" s="95">
        <f t="shared" si="4"/>
        <v>3.2</v>
      </c>
      <c r="W31" s="95">
        <f t="shared" si="6"/>
        <v>0</v>
      </c>
      <c r="X31" s="95">
        <f t="shared" si="7"/>
        <v>0</v>
      </c>
      <c r="Y31" s="95">
        <f t="shared" si="8"/>
        <v>3.9</v>
      </c>
      <c r="Z31" s="95">
        <f t="shared" si="9"/>
        <v>13</v>
      </c>
      <c r="AA31" s="95">
        <f t="shared" si="10"/>
        <v>3</v>
      </c>
      <c r="AC31" s="32">
        <f t="shared" si="11"/>
        <v>6</v>
      </c>
    </row>
    <row r="32" spans="1:33" x14ac:dyDescent="0.25">
      <c r="A32" s="24"/>
      <c r="B32" s="39">
        <v>29</v>
      </c>
      <c r="C32" s="31">
        <f>'Celkové pořadí'!C32</f>
        <v>6</v>
      </c>
      <c r="D32" s="34" t="str">
        <f>'Celkové pořadí'!D32</f>
        <v>POHODA</v>
      </c>
      <c r="E32" s="97" t="str">
        <f>VLOOKUP(D32,'Startovní listina'!B:I,8,0)</f>
        <v>MODRÁ LODĚNICE</v>
      </c>
      <c r="F32" s="92">
        <f>'Celkové pořadí'!F32</f>
        <v>73</v>
      </c>
      <c r="G32" s="32">
        <f>'Celkové pořadí'!G32</f>
        <v>0</v>
      </c>
      <c r="H32" s="32">
        <f>'Celkové pořadí'!H32</f>
        <v>0</v>
      </c>
      <c r="I32" s="32">
        <f>'Celkové pořadí'!I32</f>
        <v>12</v>
      </c>
      <c r="J32" s="32">
        <f>'Celkové pořadí'!J32</f>
        <v>0</v>
      </c>
      <c r="K32" s="32">
        <f>'Celkové pořadí'!K32</f>
        <v>0</v>
      </c>
      <c r="L32" s="33">
        <f>'Celkové pořadí'!L32</f>
        <v>0</v>
      </c>
      <c r="M32" s="32">
        <f>'Celkové pořadí'!M32</f>
        <v>0</v>
      </c>
      <c r="N32" s="32">
        <f>'Celkové pořadí'!N32</f>
        <v>47</v>
      </c>
      <c r="O32" s="32">
        <f>'Celkové pořadí'!O32</f>
        <v>13</v>
      </c>
      <c r="P32" s="32">
        <f>'Celkové pořadí'!P32</f>
        <v>1</v>
      </c>
      <c r="Q32" s="23"/>
      <c r="R32" s="95">
        <f t="shared" si="5"/>
        <v>0</v>
      </c>
      <c r="S32" s="95">
        <f t="shared" si="1"/>
        <v>0</v>
      </c>
      <c r="T32" s="95">
        <f t="shared" si="2"/>
        <v>0</v>
      </c>
      <c r="U32" s="95">
        <f t="shared" si="3"/>
        <v>0</v>
      </c>
      <c r="V32" s="95">
        <f t="shared" si="4"/>
        <v>0</v>
      </c>
      <c r="W32" s="95">
        <f t="shared" si="6"/>
        <v>0</v>
      </c>
      <c r="X32" s="95">
        <f t="shared" si="7"/>
        <v>0</v>
      </c>
      <c r="Y32" s="95">
        <f t="shared" si="8"/>
        <v>0</v>
      </c>
      <c r="Z32" s="95">
        <f t="shared" si="9"/>
        <v>0</v>
      </c>
      <c r="AA32" s="95">
        <f t="shared" si="10"/>
        <v>0</v>
      </c>
      <c r="AC32" s="32">
        <f t="shared" si="11"/>
        <v>4</v>
      </c>
    </row>
    <row r="33" spans="1:29" x14ac:dyDescent="0.25">
      <c r="A33" s="24"/>
      <c r="B33" s="39">
        <v>30</v>
      </c>
      <c r="C33" s="31">
        <f>'Celkové pořadí'!C33</f>
        <v>3</v>
      </c>
      <c r="D33" s="34" t="str">
        <f>'Celkové pořadí'!D33</f>
        <v>FIRST LOVE</v>
      </c>
      <c r="E33" s="97" t="str">
        <f>VLOOKUP(D33,'Startovní listina'!B:I,8,0)</f>
        <v>SLAPYMARINE</v>
      </c>
      <c r="F33" s="92">
        <f>'Celkové pořadí'!F33</f>
        <v>71</v>
      </c>
      <c r="G33" s="32">
        <f>'Celkové pořadí'!G33</f>
        <v>0</v>
      </c>
      <c r="H33" s="32">
        <f>'Celkové pořadí'!H33</f>
        <v>0</v>
      </c>
      <c r="I33" s="32">
        <f>'Celkové pořadí'!I33</f>
        <v>0</v>
      </c>
      <c r="J33" s="32">
        <f>'Celkové pořadí'!J33</f>
        <v>0</v>
      </c>
      <c r="K33" s="32">
        <f>'Celkové pořadí'!K33</f>
        <v>0</v>
      </c>
      <c r="L33" s="33">
        <f>'Celkové pořadí'!L33</f>
        <v>0</v>
      </c>
      <c r="M33" s="32">
        <f>'Celkové pořadí'!M33</f>
        <v>16</v>
      </c>
      <c r="N33" s="32">
        <f>'Celkové pořadí'!N33</f>
        <v>37</v>
      </c>
      <c r="O33" s="32">
        <f>'Celkové pořadí'!O33</f>
        <v>0</v>
      </c>
      <c r="P33" s="32">
        <f>'Celkové pořadí'!P33</f>
        <v>18</v>
      </c>
      <c r="Q33" s="23"/>
      <c r="R33" s="95">
        <f t="shared" si="5"/>
        <v>0</v>
      </c>
      <c r="S33" s="95">
        <f t="shared" si="1"/>
        <v>0</v>
      </c>
      <c r="T33" s="95">
        <f t="shared" si="2"/>
        <v>0</v>
      </c>
      <c r="U33" s="95">
        <f t="shared" si="3"/>
        <v>0</v>
      </c>
      <c r="V33" s="95">
        <f t="shared" si="4"/>
        <v>0</v>
      </c>
      <c r="W33" s="95">
        <f t="shared" si="6"/>
        <v>0</v>
      </c>
      <c r="X33" s="95">
        <f t="shared" si="7"/>
        <v>6</v>
      </c>
      <c r="Y33" s="95">
        <f t="shared" si="8"/>
        <v>3.9</v>
      </c>
      <c r="Z33" s="95">
        <f t="shared" si="9"/>
        <v>0</v>
      </c>
      <c r="AA33" s="95">
        <f t="shared" si="10"/>
        <v>3</v>
      </c>
      <c r="AC33" s="32">
        <f t="shared" si="11"/>
        <v>3</v>
      </c>
    </row>
    <row r="34" spans="1:29" x14ac:dyDescent="0.25">
      <c r="A34" s="24"/>
      <c r="B34" s="39">
        <v>31</v>
      </c>
      <c r="C34" s="31">
        <f>'Celkové pořadí'!C34</f>
        <v>1</v>
      </c>
      <c r="D34" s="34" t="str">
        <f>'Celkové pořadí'!D34</f>
        <v>MASSACRA II</v>
      </c>
      <c r="E34" s="97" t="str">
        <f>VLOOKUP(D34,'Startovní listina'!B:I,8,0)</f>
        <v>KOBYLNÍKY</v>
      </c>
      <c r="F34" s="92">
        <f>'Celkové pořadí'!F34</f>
        <v>71</v>
      </c>
      <c r="G34" s="32">
        <f>'Celkové pořadí'!G34</f>
        <v>0</v>
      </c>
      <c r="H34" s="32">
        <f>'Celkové pořadí'!H34</f>
        <v>0</v>
      </c>
      <c r="I34" s="32">
        <f>'Celkové pořadí'!I34</f>
        <v>0</v>
      </c>
      <c r="J34" s="32">
        <f>'Celkové pořadí'!J34</f>
        <v>0</v>
      </c>
      <c r="K34" s="32">
        <f>'Celkové pořadí'!K34</f>
        <v>38</v>
      </c>
      <c r="L34" s="33">
        <f>'Celkové pořadí'!L34</f>
        <v>0</v>
      </c>
      <c r="M34" s="32">
        <f>'Celkové pořadí'!M34</f>
        <v>33</v>
      </c>
      <c r="N34" s="32">
        <f>'Celkové pořadí'!N34</f>
        <v>0</v>
      </c>
      <c r="O34" s="32">
        <f>'Celkové pořadí'!O34</f>
        <v>0</v>
      </c>
      <c r="P34" s="32">
        <f>'Celkové pořadí'!P34</f>
        <v>0</v>
      </c>
      <c r="Q34" s="23"/>
      <c r="R34" s="95">
        <f t="shared" si="5"/>
        <v>0</v>
      </c>
      <c r="S34" s="95">
        <f t="shared" si="1"/>
        <v>0</v>
      </c>
      <c r="T34" s="95">
        <f t="shared" si="2"/>
        <v>0</v>
      </c>
      <c r="U34" s="95">
        <f t="shared" si="3"/>
        <v>0</v>
      </c>
      <c r="V34" s="95">
        <f t="shared" si="4"/>
        <v>3.2</v>
      </c>
      <c r="W34" s="95">
        <f t="shared" si="6"/>
        <v>0</v>
      </c>
      <c r="X34" s="95">
        <f t="shared" si="7"/>
        <v>6</v>
      </c>
      <c r="Y34" s="95">
        <f t="shared" si="8"/>
        <v>0</v>
      </c>
      <c r="Z34" s="95">
        <f t="shared" si="9"/>
        <v>0</v>
      </c>
      <c r="AA34" s="95">
        <f t="shared" si="10"/>
        <v>0</v>
      </c>
      <c r="AC34" s="32">
        <f t="shared" si="11"/>
        <v>2</v>
      </c>
    </row>
    <row r="35" spans="1:29" x14ac:dyDescent="0.25">
      <c r="A35" s="24"/>
      <c r="B35" s="39">
        <v>32</v>
      </c>
      <c r="C35" s="31">
        <f>'Celkové pořadí'!C35</f>
        <v>6</v>
      </c>
      <c r="D35" s="34" t="str">
        <f>'Celkové pořadí'!D35</f>
        <v>LADY KATE</v>
      </c>
      <c r="E35" s="97" t="str">
        <f>VLOOKUP(D35,'Startovní listina'!B:I,8,0)</f>
        <v>ALL BLACK</v>
      </c>
      <c r="F35" s="92">
        <f>'Celkové pořadí'!F35</f>
        <v>62</v>
      </c>
      <c r="G35" s="32">
        <f>'Celkové pořadí'!G35</f>
        <v>0</v>
      </c>
      <c r="H35" s="32">
        <f>'Celkové pořadí'!H35</f>
        <v>0</v>
      </c>
      <c r="I35" s="32">
        <f>'Celkové pořadí'!I35</f>
        <v>0</v>
      </c>
      <c r="J35" s="32">
        <f>'Celkové pořadí'!J35</f>
        <v>0</v>
      </c>
      <c r="K35" s="32">
        <f>'Celkové pořadí'!K35</f>
        <v>24</v>
      </c>
      <c r="L35" s="33">
        <f>'Celkové pořadí'!L35</f>
        <v>0</v>
      </c>
      <c r="M35" s="32">
        <f>'Celkové pořadí'!M35</f>
        <v>0</v>
      </c>
      <c r="N35" s="32">
        <f>'Celkové pořadí'!N35</f>
        <v>38</v>
      </c>
      <c r="O35" s="32">
        <f>'Celkové pořadí'!O35</f>
        <v>0</v>
      </c>
      <c r="P35" s="32">
        <f>'Celkové pořadí'!P35</f>
        <v>0</v>
      </c>
      <c r="Q35" s="23"/>
      <c r="R35" s="95">
        <f t="shared" si="5"/>
        <v>0</v>
      </c>
      <c r="S35" s="95">
        <f t="shared" si="1"/>
        <v>0</v>
      </c>
      <c r="T35" s="95">
        <f t="shared" si="2"/>
        <v>0</v>
      </c>
      <c r="U35" s="95">
        <f t="shared" si="3"/>
        <v>0</v>
      </c>
      <c r="V35" s="95">
        <f t="shared" si="4"/>
        <v>0</v>
      </c>
      <c r="W35" s="95">
        <f t="shared" si="6"/>
        <v>0</v>
      </c>
      <c r="X35" s="95">
        <f t="shared" si="7"/>
        <v>0</v>
      </c>
      <c r="Y35" s="95">
        <f t="shared" si="8"/>
        <v>0</v>
      </c>
      <c r="Z35" s="95">
        <f t="shared" si="9"/>
        <v>0</v>
      </c>
      <c r="AA35" s="95">
        <f t="shared" si="10"/>
        <v>0</v>
      </c>
      <c r="AC35" s="32">
        <f t="shared" si="11"/>
        <v>2</v>
      </c>
    </row>
    <row r="36" spans="1:29" x14ac:dyDescent="0.25">
      <c r="A36" s="24"/>
      <c r="B36" s="39">
        <v>33</v>
      </c>
      <c r="C36" s="31">
        <f>'Celkové pořadí'!C36</f>
        <v>4</v>
      </c>
      <c r="D36" s="34" t="str">
        <f>'Celkové pořadí'!D36</f>
        <v>VIVA</v>
      </c>
      <c r="E36" s="97" t="str">
        <f>VLOOKUP(D36,'Startovní listina'!B:I,8,0)</f>
        <v>MODRÁ LODĚNICE</v>
      </c>
      <c r="F36" s="92">
        <f>'Celkové pořadí'!F36</f>
        <v>61</v>
      </c>
      <c r="G36" s="32">
        <f>'Celkové pořadí'!G36</f>
        <v>0</v>
      </c>
      <c r="H36" s="32">
        <f>'Celkové pořadí'!H36</f>
        <v>0</v>
      </c>
      <c r="I36" s="32">
        <f>'Celkové pořadí'!I36</f>
        <v>0</v>
      </c>
      <c r="J36" s="32">
        <f>'Celkové pořadí'!J36</f>
        <v>0</v>
      </c>
      <c r="K36" s="32">
        <f>'Celkové pořadí'!K36</f>
        <v>0</v>
      </c>
      <c r="L36" s="33">
        <f>'Celkové pořadí'!L36</f>
        <v>0</v>
      </c>
      <c r="M36" s="32">
        <f>'Celkové pořadí'!M36</f>
        <v>19</v>
      </c>
      <c r="N36" s="32">
        <f>'Celkové pořadí'!N36</f>
        <v>42</v>
      </c>
      <c r="O36" s="32">
        <f>'Celkové pořadí'!O36</f>
        <v>0</v>
      </c>
      <c r="P36" s="32">
        <f>'Celkové pořadí'!P36</f>
        <v>0</v>
      </c>
      <c r="Q36" s="23"/>
      <c r="R36" s="95">
        <f t="shared" si="5"/>
        <v>0</v>
      </c>
      <c r="S36" s="95">
        <f t="shared" si="1"/>
        <v>0</v>
      </c>
      <c r="T36" s="95">
        <f t="shared" si="2"/>
        <v>0</v>
      </c>
      <c r="U36" s="95">
        <f t="shared" si="3"/>
        <v>0</v>
      </c>
      <c r="V36" s="95">
        <f t="shared" si="4"/>
        <v>0</v>
      </c>
      <c r="W36" s="95">
        <f t="shared" si="6"/>
        <v>0</v>
      </c>
      <c r="X36" s="95">
        <f t="shared" si="7"/>
        <v>6</v>
      </c>
      <c r="Y36" s="95">
        <f t="shared" si="8"/>
        <v>3.9</v>
      </c>
      <c r="Z36" s="95">
        <f t="shared" si="9"/>
        <v>0</v>
      </c>
      <c r="AA36" s="95">
        <f t="shared" si="10"/>
        <v>0</v>
      </c>
      <c r="AC36" s="32">
        <f t="shared" si="11"/>
        <v>2</v>
      </c>
    </row>
    <row r="37" spans="1:29" x14ac:dyDescent="0.25">
      <c r="A37" s="24"/>
      <c r="B37" s="39">
        <v>34</v>
      </c>
      <c r="C37" s="31">
        <f>'Celkové pořadí'!C37</f>
        <v>6</v>
      </c>
      <c r="D37" s="34" t="str">
        <f>'Celkové pořadí'!D37</f>
        <v>MARIGOLD</v>
      </c>
      <c r="E37" s="97" t="str">
        <f>VLOOKUP(D37,'Startovní listina'!B:I,8,0)</f>
        <v>MODRÁ LODĚNICE</v>
      </c>
      <c r="F37" s="92">
        <f>'Celkové pořadí'!F37</f>
        <v>61</v>
      </c>
      <c r="G37" s="32">
        <f>'Celkové pořadí'!G37</f>
        <v>0</v>
      </c>
      <c r="H37" s="32">
        <f>'Celkové pořadí'!H37</f>
        <v>0</v>
      </c>
      <c r="I37" s="32">
        <f>'Celkové pořadí'!I37</f>
        <v>0</v>
      </c>
      <c r="J37" s="32">
        <f>'Celkové pořadí'!J37</f>
        <v>0</v>
      </c>
      <c r="K37" s="32">
        <f>'Celkové pořadí'!K37</f>
        <v>0</v>
      </c>
      <c r="L37" s="33">
        <f>'Celkové pořadí'!L37</f>
        <v>0</v>
      </c>
      <c r="M37" s="32">
        <f>'Celkové pořadí'!M37</f>
        <v>15</v>
      </c>
      <c r="N37" s="32">
        <f>'Celkové pořadí'!N37</f>
        <v>45</v>
      </c>
      <c r="O37" s="32">
        <f>'Celkové pořadí'!O37</f>
        <v>1</v>
      </c>
      <c r="P37" s="32">
        <f>'Celkové pořadí'!P37</f>
        <v>0</v>
      </c>
      <c r="Q37" s="23"/>
      <c r="R37" s="95">
        <f t="shared" si="5"/>
        <v>0</v>
      </c>
      <c r="S37" s="95">
        <f t="shared" si="1"/>
        <v>0</v>
      </c>
      <c r="T37" s="95">
        <f t="shared" si="2"/>
        <v>0</v>
      </c>
      <c r="U37" s="95">
        <f t="shared" si="3"/>
        <v>0</v>
      </c>
      <c r="V37" s="95">
        <f t="shared" si="4"/>
        <v>0</v>
      </c>
      <c r="W37" s="95">
        <f t="shared" si="6"/>
        <v>0</v>
      </c>
      <c r="X37" s="95">
        <f t="shared" si="7"/>
        <v>0</v>
      </c>
      <c r="Y37" s="95">
        <f t="shared" si="8"/>
        <v>0</v>
      </c>
      <c r="Z37" s="95">
        <f t="shared" si="9"/>
        <v>0</v>
      </c>
      <c r="AA37" s="95">
        <f t="shared" si="10"/>
        <v>0</v>
      </c>
      <c r="AC37" s="32">
        <f t="shared" si="11"/>
        <v>3</v>
      </c>
    </row>
    <row r="38" spans="1:29" x14ac:dyDescent="0.25">
      <c r="A38" s="24"/>
      <c r="B38" s="39">
        <v>35</v>
      </c>
      <c r="C38" s="31">
        <f>'Celkové pořadí'!C38</f>
        <v>5</v>
      </c>
      <c r="D38" s="34" t="str">
        <f>'Celkové pořadí'!D38</f>
        <v>LUTAS</v>
      </c>
      <c r="E38" s="97" t="str">
        <f>VLOOKUP(D38,'Startovní listina'!B:I,8,0)</f>
        <v>SLAPYMARINE</v>
      </c>
      <c r="F38" s="92">
        <f>'Celkové pořadí'!F38</f>
        <v>59</v>
      </c>
      <c r="G38" s="32">
        <f>'Celkové pořadí'!G38</f>
        <v>13</v>
      </c>
      <c r="H38" s="32">
        <f>'Celkové pořadí'!H38</f>
        <v>12</v>
      </c>
      <c r="I38" s="32">
        <f>'Celkové pořadí'!I38</f>
        <v>0</v>
      </c>
      <c r="J38" s="32">
        <f>'Celkové pořadí'!J38</f>
        <v>0</v>
      </c>
      <c r="K38" s="32">
        <f>'Celkové pořadí'!K38</f>
        <v>21</v>
      </c>
      <c r="L38" s="33">
        <f>'Celkové pořadí'!L38</f>
        <v>0</v>
      </c>
      <c r="M38" s="32">
        <f>'Celkové pořadí'!M38</f>
        <v>0</v>
      </c>
      <c r="N38" s="32">
        <f>'Celkové pořadí'!N38</f>
        <v>0</v>
      </c>
      <c r="O38" s="32">
        <f>'Celkové pořadí'!O38</f>
        <v>0</v>
      </c>
      <c r="P38" s="32">
        <f>'Celkové pořadí'!P38</f>
        <v>13</v>
      </c>
      <c r="Q38" s="23"/>
      <c r="R38" s="95">
        <f t="shared" si="5"/>
        <v>6.4</v>
      </c>
      <c r="S38" s="95">
        <f t="shared" si="1"/>
        <v>5.4</v>
      </c>
      <c r="T38" s="95">
        <f t="shared" si="2"/>
        <v>0</v>
      </c>
      <c r="U38" s="95">
        <f t="shared" si="3"/>
        <v>0</v>
      </c>
      <c r="V38" s="95">
        <f t="shared" si="4"/>
        <v>3.2</v>
      </c>
      <c r="W38" s="95">
        <f t="shared" si="6"/>
        <v>0</v>
      </c>
      <c r="X38" s="95">
        <f t="shared" si="7"/>
        <v>0</v>
      </c>
      <c r="Y38" s="95">
        <f t="shared" si="8"/>
        <v>0</v>
      </c>
      <c r="Z38" s="95">
        <f t="shared" si="9"/>
        <v>0</v>
      </c>
      <c r="AA38" s="95">
        <f t="shared" si="10"/>
        <v>3</v>
      </c>
      <c r="AC38" s="32">
        <f t="shared" si="11"/>
        <v>4</v>
      </c>
    </row>
    <row r="39" spans="1:29" x14ac:dyDescent="0.25">
      <c r="A39" s="24"/>
      <c r="B39" s="39">
        <v>36</v>
      </c>
      <c r="C39" s="31">
        <f>'Celkové pořadí'!C39</f>
        <v>4</v>
      </c>
      <c r="D39" s="34" t="str">
        <f>'Celkové pořadí'!D39</f>
        <v>VIKTORIA</v>
      </c>
      <c r="E39" s="97" t="str">
        <f>VLOOKUP(D39,'Startovní listina'!B:I,8,0)</f>
        <v>ATLANTIDA</v>
      </c>
      <c r="F39" s="92">
        <f>'Celkové pořadí'!F39</f>
        <v>59</v>
      </c>
      <c r="G39" s="32">
        <f>'Celkové pořadí'!G39</f>
        <v>0</v>
      </c>
      <c r="H39" s="32">
        <f>'Celkové pořadí'!H39</f>
        <v>8</v>
      </c>
      <c r="I39" s="32">
        <f>'Celkové pořadí'!I39</f>
        <v>10</v>
      </c>
      <c r="J39" s="32">
        <f>'Celkové pořadí'!J39</f>
        <v>1</v>
      </c>
      <c r="K39" s="32">
        <f>'Celkové pořadí'!K39</f>
        <v>1</v>
      </c>
      <c r="L39" s="33">
        <f>'Celkové pořadí'!L39</f>
        <v>5</v>
      </c>
      <c r="M39" s="32">
        <f>'Celkové pořadí'!M39</f>
        <v>14</v>
      </c>
      <c r="N39" s="32">
        <f>'Celkové pořadí'!N39</f>
        <v>20</v>
      </c>
      <c r="O39" s="32">
        <f>'Celkové pořadí'!O39</f>
        <v>0</v>
      </c>
      <c r="P39" s="32">
        <f>'Celkové pořadí'!P39</f>
        <v>0</v>
      </c>
      <c r="Q39" s="23"/>
      <c r="R39" s="95">
        <f t="shared" si="5"/>
        <v>0</v>
      </c>
      <c r="S39" s="95">
        <f t="shared" si="1"/>
        <v>5.4</v>
      </c>
      <c r="T39" s="95">
        <f t="shared" si="2"/>
        <v>6</v>
      </c>
      <c r="U39" s="95">
        <f t="shared" si="3"/>
        <v>3</v>
      </c>
      <c r="V39" s="95">
        <f t="shared" si="4"/>
        <v>3.2</v>
      </c>
      <c r="W39" s="95">
        <f t="shared" si="6"/>
        <v>6</v>
      </c>
      <c r="X39" s="95">
        <f t="shared" si="7"/>
        <v>6</v>
      </c>
      <c r="Y39" s="95">
        <f t="shared" si="8"/>
        <v>3.9</v>
      </c>
      <c r="Z39" s="95">
        <f t="shared" si="9"/>
        <v>0</v>
      </c>
      <c r="AA39" s="95">
        <f t="shared" si="10"/>
        <v>0</v>
      </c>
      <c r="AC39" s="32">
        <f t="shared" si="11"/>
        <v>7</v>
      </c>
    </row>
    <row r="40" spans="1:29" x14ac:dyDescent="0.25">
      <c r="A40" s="24"/>
      <c r="B40" s="39">
        <v>37</v>
      </c>
      <c r="C40" s="31">
        <f>'Celkové pořadí'!C40</f>
        <v>6</v>
      </c>
      <c r="D40" s="34" t="str">
        <f>'Celkové pořadí'!D40</f>
        <v>HAI AU</v>
      </c>
      <c r="E40" s="97" t="str">
        <f>VLOOKUP(D40,'Startovní listina'!B:I,8,0)</f>
        <v>MODRÁ LODĚNICE</v>
      </c>
      <c r="F40" s="92">
        <f>'Celkové pořadí'!F40</f>
        <v>56</v>
      </c>
      <c r="G40" s="32">
        <f>'Celkové pořadí'!G40</f>
        <v>9</v>
      </c>
      <c r="H40" s="32">
        <f>'Celkové pořadí'!H40</f>
        <v>0</v>
      </c>
      <c r="I40" s="32">
        <f>'Celkové pořadí'!I40</f>
        <v>0</v>
      </c>
      <c r="J40" s="32">
        <f>'Celkové pořadí'!J40</f>
        <v>0</v>
      </c>
      <c r="K40" s="32">
        <f>'Celkové pořadí'!K40</f>
        <v>0</v>
      </c>
      <c r="L40" s="33">
        <f>'Celkové pořadí'!L40</f>
        <v>0</v>
      </c>
      <c r="M40" s="32">
        <f>'Celkové pořadí'!M40</f>
        <v>11</v>
      </c>
      <c r="N40" s="32">
        <f>'Celkové pořadí'!N40</f>
        <v>29</v>
      </c>
      <c r="O40" s="32">
        <f>'Celkové pořadí'!O40</f>
        <v>7</v>
      </c>
      <c r="P40" s="32">
        <f>'Celkové pořadí'!P40</f>
        <v>0</v>
      </c>
      <c r="Q40" s="23"/>
      <c r="R40" s="95">
        <f t="shared" si="5"/>
        <v>0</v>
      </c>
      <c r="S40" s="95">
        <f t="shared" si="1"/>
        <v>0</v>
      </c>
      <c r="T40" s="95">
        <f t="shared" si="2"/>
        <v>0</v>
      </c>
      <c r="U40" s="95">
        <f t="shared" si="3"/>
        <v>0</v>
      </c>
      <c r="V40" s="95">
        <f t="shared" si="4"/>
        <v>0</v>
      </c>
      <c r="W40" s="95">
        <f t="shared" si="6"/>
        <v>0</v>
      </c>
      <c r="X40" s="95">
        <f t="shared" si="7"/>
        <v>0</v>
      </c>
      <c r="Y40" s="95">
        <f t="shared" si="8"/>
        <v>0</v>
      </c>
      <c r="Z40" s="95">
        <f t="shared" si="9"/>
        <v>0</v>
      </c>
      <c r="AA40" s="95">
        <f t="shared" si="10"/>
        <v>0</v>
      </c>
      <c r="AC40" s="32">
        <f t="shared" si="11"/>
        <v>4</v>
      </c>
    </row>
    <row r="41" spans="1:29" x14ac:dyDescent="0.25">
      <c r="A41" s="24"/>
      <c r="B41" s="39">
        <v>38</v>
      </c>
      <c r="C41" s="31">
        <f>'Celkové pořadí'!C41</f>
        <v>3</v>
      </c>
      <c r="D41" s="34" t="str">
        <f>'Celkové pořadí'!D41</f>
        <v>TINA</v>
      </c>
      <c r="E41" s="97" t="str">
        <f>VLOOKUP(D41,'Startovní listina'!B:I,8,0)</f>
        <v>-</v>
      </c>
      <c r="F41" s="92">
        <f>'Celkové pořadí'!F41</f>
        <v>55</v>
      </c>
      <c r="G41" s="32">
        <f>'Celkové pořadí'!G41</f>
        <v>0</v>
      </c>
      <c r="H41" s="32">
        <f>'Celkové pořadí'!H41</f>
        <v>0</v>
      </c>
      <c r="I41" s="32">
        <f>'Celkové pořadí'!I41</f>
        <v>0</v>
      </c>
      <c r="J41" s="32">
        <f>'Celkové pořadí'!J41</f>
        <v>0</v>
      </c>
      <c r="K41" s="32">
        <f>'Celkové pořadí'!K41</f>
        <v>0</v>
      </c>
      <c r="L41" s="33">
        <f>'Celkové pořadí'!L41</f>
        <v>0</v>
      </c>
      <c r="M41" s="32">
        <f>'Celkové pořadí'!M41</f>
        <v>0</v>
      </c>
      <c r="N41" s="32">
        <f>'Celkové pořadí'!N41</f>
        <v>55</v>
      </c>
      <c r="O41" s="32">
        <f>'Celkové pořadí'!O41</f>
        <v>0</v>
      </c>
      <c r="P41" s="32">
        <f>'Celkové pořadí'!P41</f>
        <v>0</v>
      </c>
      <c r="Q41" s="23"/>
      <c r="R41" s="95">
        <f t="shared" si="5"/>
        <v>0</v>
      </c>
      <c r="S41" s="95">
        <f t="shared" si="1"/>
        <v>0</v>
      </c>
      <c r="T41" s="95">
        <f t="shared" si="2"/>
        <v>0</v>
      </c>
      <c r="U41" s="95">
        <f t="shared" si="3"/>
        <v>0</v>
      </c>
      <c r="V41" s="95">
        <f t="shared" si="4"/>
        <v>0</v>
      </c>
      <c r="W41" s="95">
        <f t="shared" si="6"/>
        <v>0</v>
      </c>
      <c r="X41" s="95">
        <f t="shared" si="7"/>
        <v>0</v>
      </c>
      <c r="Y41" s="95">
        <f t="shared" si="8"/>
        <v>3.9</v>
      </c>
      <c r="Z41" s="95">
        <f t="shared" si="9"/>
        <v>0</v>
      </c>
      <c r="AA41" s="95">
        <f t="shared" si="10"/>
        <v>0</v>
      </c>
      <c r="AC41" s="32">
        <f t="shared" si="11"/>
        <v>1</v>
      </c>
    </row>
    <row r="42" spans="1:29" x14ac:dyDescent="0.25">
      <c r="A42" s="24"/>
      <c r="B42" s="39">
        <v>39</v>
      </c>
      <c r="C42" s="31">
        <f>'Celkové pořadí'!C42</f>
        <v>4</v>
      </c>
      <c r="D42" s="34" t="str">
        <f>'Celkové pořadí'!D42</f>
        <v>CONNIE</v>
      </c>
      <c r="E42" s="97" t="str">
        <f>VLOOKUP(D42,'Startovní listina'!B:I,8,0)</f>
        <v>MODRÁ LODĚNICE</v>
      </c>
      <c r="F42" s="92">
        <f>'Celkové pořadí'!F42</f>
        <v>54</v>
      </c>
      <c r="G42" s="32">
        <f>'Celkové pořadí'!G42</f>
        <v>5</v>
      </c>
      <c r="H42" s="32">
        <f>'Celkové pořadí'!H42</f>
        <v>0</v>
      </c>
      <c r="I42" s="32">
        <f>'Celkové pořadí'!I42</f>
        <v>8</v>
      </c>
      <c r="J42" s="32">
        <f>'Celkové pořadí'!J42</f>
        <v>0</v>
      </c>
      <c r="K42" s="32">
        <f>'Celkové pořadí'!K42</f>
        <v>0</v>
      </c>
      <c r="L42" s="33">
        <f>'Celkové pořadí'!L42</f>
        <v>0</v>
      </c>
      <c r="M42" s="32">
        <f>'Celkové pořadí'!M42</f>
        <v>0</v>
      </c>
      <c r="N42" s="32">
        <f>'Celkové pořadí'!N42</f>
        <v>41</v>
      </c>
      <c r="O42" s="32">
        <f>'Celkové pořadí'!O42</f>
        <v>0</v>
      </c>
      <c r="P42" s="32">
        <f>'Celkové pořadí'!P42</f>
        <v>0</v>
      </c>
      <c r="Q42" s="23"/>
      <c r="R42" s="95">
        <f t="shared" si="5"/>
        <v>6.4</v>
      </c>
      <c r="S42" s="95">
        <f t="shared" si="1"/>
        <v>0</v>
      </c>
      <c r="T42" s="95">
        <f t="shared" si="2"/>
        <v>6</v>
      </c>
      <c r="U42" s="95">
        <f t="shared" si="3"/>
        <v>0</v>
      </c>
      <c r="V42" s="95">
        <f t="shared" si="4"/>
        <v>0</v>
      </c>
      <c r="W42" s="95">
        <f t="shared" si="6"/>
        <v>0</v>
      </c>
      <c r="X42" s="95">
        <f t="shared" si="7"/>
        <v>0</v>
      </c>
      <c r="Y42" s="95">
        <f t="shared" si="8"/>
        <v>3.9</v>
      </c>
      <c r="Z42" s="95">
        <f t="shared" si="9"/>
        <v>0</v>
      </c>
      <c r="AA42" s="95">
        <f t="shared" si="10"/>
        <v>0</v>
      </c>
      <c r="AC42" s="32">
        <f t="shared" si="11"/>
        <v>3</v>
      </c>
    </row>
    <row r="43" spans="1:29" x14ac:dyDescent="0.25">
      <c r="A43" s="24"/>
      <c r="B43" s="39">
        <v>40</v>
      </c>
      <c r="C43" s="31">
        <f>'Celkové pořadí'!C43</f>
        <v>2</v>
      </c>
      <c r="D43" s="34" t="str">
        <f>'Celkové pořadí'!D43</f>
        <v>ČERVENÝ TRIMARAN</v>
      </c>
      <c r="E43" s="97" t="str">
        <f>VLOOKUP(D43,'Startovní listina'!B:I,8,0)</f>
        <v>-</v>
      </c>
      <c r="F43" s="92">
        <f>'Celkové pořadí'!F43</f>
        <v>53</v>
      </c>
      <c r="G43" s="32">
        <f>'Celkové pořadí'!G43</f>
        <v>1</v>
      </c>
      <c r="H43" s="32">
        <f>'Celkové pořadí'!H43</f>
        <v>3</v>
      </c>
      <c r="I43" s="32">
        <f>'Celkové pořadí'!I43</f>
        <v>3</v>
      </c>
      <c r="J43" s="32">
        <f>'Celkové pořadí'!J43</f>
        <v>6</v>
      </c>
      <c r="K43" s="32">
        <f>'Celkové pořadí'!K43</f>
        <v>5</v>
      </c>
      <c r="L43" s="33">
        <f>'Celkové pořadí'!L43</f>
        <v>3</v>
      </c>
      <c r="M43" s="32">
        <f>'Celkové pořadí'!M43</f>
        <v>4</v>
      </c>
      <c r="N43" s="32">
        <f>'Celkové pořadí'!N43</f>
        <v>12</v>
      </c>
      <c r="O43" s="32">
        <f>'Celkové pořadí'!O43</f>
        <v>6</v>
      </c>
      <c r="P43" s="32">
        <f>'Celkové pořadí'!P43</f>
        <v>10</v>
      </c>
      <c r="Q43" s="23"/>
      <c r="R43" s="95">
        <f t="shared" si="5"/>
        <v>12.8</v>
      </c>
      <c r="S43" s="95">
        <f t="shared" si="1"/>
        <v>10.8</v>
      </c>
      <c r="T43" s="95">
        <f t="shared" si="2"/>
        <v>12</v>
      </c>
      <c r="U43" s="95">
        <f t="shared" si="3"/>
        <v>6</v>
      </c>
      <c r="V43" s="95">
        <f t="shared" si="4"/>
        <v>6.4</v>
      </c>
      <c r="W43" s="95">
        <f t="shared" si="6"/>
        <v>6</v>
      </c>
      <c r="X43" s="95">
        <f t="shared" si="7"/>
        <v>12</v>
      </c>
      <c r="Y43" s="95">
        <f t="shared" si="8"/>
        <v>7.8</v>
      </c>
      <c r="Z43" s="95">
        <f t="shared" si="9"/>
        <v>19.5</v>
      </c>
      <c r="AA43" s="95">
        <f t="shared" si="10"/>
        <v>6</v>
      </c>
      <c r="AC43" s="32">
        <f t="shared" si="11"/>
        <v>10</v>
      </c>
    </row>
    <row r="44" spans="1:29" x14ac:dyDescent="0.25">
      <c r="A44" s="24"/>
      <c r="B44" s="39">
        <v>41</v>
      </c>
      <c r="C44" s="31">
        <f>'Celkové pořadí'!C44</f>
        <v>6</v>
      </c>
      <c r="D44" s="34" t="str">
        <f>'Celkové pořadí'!D44</f>
        <v>HOLIDAY</v>
      </c>
      <c r="E44" s="97" t="str">
        <f>VLOOKUP(D44,'Startovní listina'!B:I,8,0)</f>
        <v>MODRÁ LODĚNICE</v>
      </c>
      <c r="F44" s="92">
        <f>'Celkové pořadí'!F44</f>
        <v>53</v>
      </c>
      <c r="G44" s="32">
        <f>'Celkové pořadí'!G44</f>
        <v>0</v>
      </c>
      <c r="H44" s="32">
        <f>'Celkové pořadí'!H44</f>
        <v>0</v>
      </c>
      <c r="I44" s="32">
        <f>'Celkové pořadí'!I44</f>
        <v>0</v>
      </c>
      <c r="J44" s="32">
        <f>'Celkové pořadí'!J44</f>
        <v>0</v>
      </c>
      <c r="K44" s="32">
        <f>'Celkové pořadí'!K44</f>
        <v>0</v>
      </c>
      <c r="L44" s="33">
        <f>'Celkové pořadí'!L44</f>
        <v>0</v>
      </c>
      <c r="M44" s="32">
        <f>'Celkové pořadí'!M44</f>
        <v>0</v>
      </c>
      <c r="N44" s="32">
        <f>'Celkové pořadí'!N44</f>
        <v>53</v>
      </c>
      <c r="O44" s="32">
        <f>'Celkové pořadí'!O44</f>
        <v>0</v>
      </c>
      <c r="P44" s="32">
        <f>'Celkové pořadí'!P44</f>
        <v>0</v>
      </c>
      <c r="Q44" s="23"/>
      <c r="R44" s="95">
        <f t="shared" si="5"/>
        <v>0</v>
      </c>
      <c r="S44" s="95">
        <f t="shared" si="1"/>
        <v>0</v>
      </c>
      <c r="T44" s="95">
        <f t="shared" si="2"/>
        <v>0</v>
      </c>
      <c r="U44" s="95">
        <f t="shared" si="3"/>
        <v>0</v>
      </c>
      <c r="V44" s="95">
        <f t="shared" si="4"/>
        <v>0</v>
      </c>
      <c r="W44" s="95">
        <f t="shared" si="6"/>
        <v>0</v>
      </c>
      <c r="X44" s="95">
        <f t="shared" si="7"/>
        <v>0</v>
      </c>
      <c r="Y44" s="95">
        <f t="shared" si="8"/>
        <v>0</v>
      </c>
      <c r="Z44" s="95">
        <f t="shared" si="9"/>
        <v>0</v>
      </c>
      <c r="AA44" s="95">
        <f t="shared" si="10"/>
        <v>0</v>
      </c>
      <c r="AC44" s="32">
        <f t="shared" si="11"/>
        <v>1</v>
      </c>
    </row>
    <row r="45" spans="1:29" x14ac:dyDescent="0.25">
      <c r="A45" s="24"/>
      <c r="B45" s="39">
        <v>42</v>
      </c>
      <c r="C45" s="31">
        <f>'Celkové pořadí'!C45</f>
        <v>6</v>
      </c>
      <c r="D45" s="34" t="str">
        <f>'Celkové pořadí'!D45</f>
        <v>BELLA</v>
      </c>
      <c r="E45" s="97" t="str">
        <f>VLOOKUP(D45,'Startovní listina'!B:I,8,0)</f>
        <v>MODRÁ LODĚNICE</v>
      </c>
      <c r="F45" s="92">
        <f>'Celkové pořadí'!F45</f>
        <v>52</v>
      </c>
      <c r="G45" s="32">
        <f>'Celkové pořadí'!G45</f>
        <v>0</v>
      </c>
      <c r="H45" s="32">
        <f>'Celkové pořadí'!H45</f>
        <v>0</v>
      </c>
      <c r="I45" s="32">
        <f>'Celkové pořadí'!I45</f>
        <v>0</v>
      </c>
      <c r="J45" s="32">
        <f>'Celkové pořadí'!J45</f>
        <v>0</v>
      </c>
      <c r="K45" s="32">
        <f>'Celkové pořadí'!K45</f>
        <v>0</v>
      </c>
      <c r="L45" s="33">
        <f>'Celkové pořadí'!L45</f>
        <v>0</v>
      </c>
      <c r="M45" s="32">
        <f>'Celkové pořadí'!M45</f>
        <v>0</v>
      </c>
      <c r="N45" s="32">
        <f>'Celkové pořadí'!N45</f>
        <v>52</v>
      </c>
      <c r="O45" s="32">
        <f>'Celkové pořadí'!O45</f>
        <v>0</v>
      </c>
      <c r="P45" s="32">
        <f>'Celkové pořadí'!P45</f>
        <v>0</v>
      </c>
      <c r="Q45" s="23"/>
      <c r="R45" s="95">
        <f t="shared" si="5"/>
        <v>0</v>
      </c>
      <c r="S45" s="95">
        <f t="shared" si="1"/>
        <v>0</v>
      </c>
      <c r="T45" s="95">
        <f t="shared" si="2"/>
        <v>0</v>
      </c>
      <c r="U45" s="95">
        <f t="shared" si="3"/>
        <v>0</v>
      </c>
      <c r="V45" s="95">
        <f t="shared" si="4"/>
        <v>0</v>
      </c>
      <c r="W45" s="95">
        <f t="shared" si="6"/>
        <v>0</v>
      </c>
      <c r="X45" s="95">
        <f t="shared" si="7"/>
        <v>0</v>
      </c>
      <c r="Y45" s="95">
        <f t="shared" si="8"/>
        <v>0</v>
      </c>
      <c r="Z45" s="95">
        <f t="shared" si="9"/>
        <v>0</v>
      </c>
      <c r="AA45" s="95">
        <f t="shared" si="10"/>
        <v>0</v>
      </c>
      <c r="AC45" s="32">
        <f t="shared" si="11"/>
        <v>1</v>
      </c>
    </row>
    <row r="46" spans="1:29" x14ac:dyDescent="0.25">
      <c r="A46" s="24"/>
      <c r="B46" s="39">
        <v>43</v>
      </c>
      <c r="C46" s="31">
        <f>'Celkové pořadí'!C46</f>
        <v>5</v>
      </c>
      <c r="D46" s="34" t="str">
        <f>'Celkové pořadí'!D46</f>
        <v>JACQUELINE</v>
      </c>
      <c r="E46" s="97" t="str">
        <f>VLOOKUP(D46,'Startovní listina'!B:I,8,0)</f>
        <v>MALÁ SLADOVÁŘSKÁ</v>
      </c>
      <c r="F46" s="92">
        <f>'Celkové pořadí'!F46</f>
        <v>51</v>
      </c>
      <c r="G46" s="32">
        <f>'Celkové pořadí'!G46</f>
        <v>0</v>
      </c>
      <c r="H46" s="32">
        <f>'Celkové pořadí'!H46</f>
        <v>0</v>
      </c>
      <c r="I46" s="32">
        <f>'Celkové pořadí'!I46</f>
        <v>0</v>
      </c>
      <c r="J46" s="32">
        <f>'Celkové pořadí'!J46</f>
        <v>0</v>
      </c>
      <c r="K46" s="32">
        <f>'Celkové pořadí'!K46</f>
        <v>0</v>
      </c>
      <c r="L46" s="33">
        <f>'Celkové pořadí'!L46</f>
        <v>0</v>
      </c>
      <c r="M46" s="32">
        <f>'Celkové pořadí'!M46</f>
        <v>0</v>
      </c>
      <c r="N46" s="32">
        <f>'Celkové pořadí'!N46</f>
        <v>51</v>
      </c>
      <c r="O46" s="32">
        <f>'Celkové pořadí'!O46</f>
        <v>0</v>
      </c>
      <c r="P46" s="32">
        <f>'Celkové pořadí'!P46</f>
        <v>0</v>
      </c>
      <c r="Q46" s="23"/>
      <c r="R46" s="95">
        <f t="shared" si="5"/>
        <v>0</v>
      </c>
      <c r="S46" s="95">
        <f t="shared" si="1"/>
        <v>0</v>
      </c>
      <c r="T46" s="95">
        <f t="shared" si="2"/>
        <v>0</v>
      </c>
      <c r="U46" s="95">
        <f t="shared" si="3"/>
        <v>0</v>
      </c>
      <c r="V46" s="95">
        <f t="shared" si="4"/>
        <v>0</v>
      </c>
      <c r="W46" s="95">
        <f t="shared" si="6"/>
        <v>0</v>
      </c>
      <c r="X46" s="95">
        <f t="shared" si="7"/>
        <v>0</v>
      </c>
      <c r="Y46" s="95">
        <f t="shared" si="8"/>
        <v>3.9</v>
      </c>
      <c r="Z46" s="95">
        <f t="shared" si="9"/>
        <v>0</v>
      </c>
      <c r="AA46" s="95">
        <f t="shared" si="10"/>
        <v>0</v>
      </c>
      <c r="AC46" s="32">
        <f t="shared" si="11"/>
        <v>1</v>
      </c>
    </row>
    <row r="47" spans="1:29" x14ac:dyDescent="0.25">
      <c r="A47" s="24"/>
      <c r="B47" s="39">
        <v>44</v>
      </c>
      <c r="C47" s="31">
        <f>'Celkové pořadí'!C47</f>
        <v>5</v>
      </c>
      <c r="D47" s="34" t="str">
        <f>'Celkové pořadí'!D47</f>
        <v>CARUMELLA</v>
      </c>
      <c r="E47" s="97" t="str">
        <f>VLOOKUP(D47,'Startovní listina'!B:I,8,0)</f>
        <v>-</v>
      </c>
      <c r="F47" s="92">
        <f>'Celkové pořadí'!F47</f>
        <v>50</v>
      </c>
      <c r="G47" s="32">
        <f>'Celkové pořadí'!G47</f>
        <v>0</v>
      </c>
      <c r="H47" s="32">
        <f>'Celkové pořadí'!H47</f>
        <v>0</v>
      </c>
      <c r="I47" s="32">
        <f>'Celkové pořadí'!I47</f>
        <v>0</v>
      </c>
      <c r="J47" s="32">
        <f>'Celkové pořadí'!J47</f>
        <v>0</v>
      </c>
      <c r="K47" s="32">
        <f>'Celkové pořadí'!K47</f>
        <v>0</v>
      </c>
      <c r="L47" s="33">
        <f>'Celkové pořadí'!L47</f>
        <v>0</v>
      </c>
      <c r="M47" s="32">
        <f>'Celkové pořadí'!M47</f>
        <v>0</v>
      </c>
      <c r="N47" s="32">
        <f>'Celkové pořadí'!N47</f>
        <v>50</v>
      </c>
      <c r="O47" s="32">
        <f>'Celkové pořadí'!O47</f>
        <v>0</v>
      </c>
      <c r="P47" s="32">
        <f>'Celkové pořadí'!P47</f>
        <v>0</v>
      </c>
      <c r="Q47" s="23"/>
      <c r="R47" s="95">
        <f t="shared" si="5"/>
        <v>0</v>
      </c>
      <c r="S47" s="95">
        <f t="shared" si="1"/>
        <v>0</v>
      </c>
      <c r="T47" s="95">
        <f t="shared" si="2"/>
        <v>0</v>
      </c>
      <c r="U47" s="95">
        <f t="shared" si="3"/>
        <v>0</v>
      </c>
      <c r="V47" s="95">
        <f t="shared" si="4"/>
        <v>0</v>
      </c>
      <c r="W47" s="95">
        <f t="shared" si="6"/>
        <v>0</v>
      </c>
      <c r="X47" s="95">
        <f t="shared" si="7"/>
        <v>0</v>
      </c>
      <c r="Y47" s="95">
        <f t="shared" si="8"/>
        <v>3.9</v>
      </c>
      <c r="Z47" s="95">
        <f t="shared" si="9"/>
        <v>0</v>
      </c>
      <c r="AA47" s="95">
        <f t="shared" si="10"/>
        <v>0</v>
      </c>
      <c r="AC47" s="32">
        <f t="shared" si="11"/>
        <v>1</v>
      </c>
    </row>
    <row r="48" spans="1:29" x14ac:dyDescent="0.25">
      <c r="A48" s="24"/>
      <c r="B48" s="39">
        <v>45</v>
      </c>
      <c r="C48" s="31">
        <f>'Celkové pořadí'!C48</f>
        <v>4</v>
      </c>
      <c r="D48" s="34" t="str">
        <f>'Celkové pořadí'!D48</f>
        <v>BON VOYAGE</v>
      </c>
      <c r="E48" s="97" t="str">
        <f>VLOOKUP(D48,'Startovní listina'!B:I,8,0)</f>
        <v>ATLANTIDA</v>
      </c>
      <c r="F48" s="92">
        <f>'Celkové pořadí'!F48</f>
        <v>50</v>
      </c>
      <c r="G48" s="32">
        <f>'Celkové pořadí'!G48</f>
        <v>11</v>
      </c>
      <c r="H48" s="32">
        <f>'Celkové pořadí'!H48</f>
        <v>14</v>
      </c>
      <c r="I48" s="32">
        <f>'Celkové pořadí'!I48</f>
        <v>9</v>
      </c>
      <c r="J48" s="32">
        <f>'Celkové pořadí'!J48</f>
        <v>0</v>
      </c>
      <c r="K48" s="32">
        <f>'Celkové pořadí'!K48</f>
        <v>0</v>
      </c>
      <c r="L48" s="33">
        <f>'Celkové pořadí'!L48</f>
        <v>0</v>
      </c>
      <c r="M48" s="32">
        <f>'Celkové pořadí'!M48</f>
        <v>0</v>
      </c>
      <c r="N48" s="32">
        <f>'Celkové pořadí'!N48</f>
        <v>0</v>
      </c>
      <c r="O48" s="32">
        <f>'Celkové pořadí'!O48</f>
        <v>0</v>
      </c>
      <c r="P48" s="32">
        <f>'Celkové pořadí'!P48</f>
        <v>16</v>
      </c>
      <c r="Q48" s="23"/>
      <c r="R48" s="95">
        <f t="shared" si="5"/>
        <v>6.4</v>
      </c>
      <c r="S48" s="95">
        <f t="shared" si="1"/>
        <v>5.4</v>
      </c>
      <c r="T48" s="95">
        <f t="shared" si="2"/>
        <v>6</v>
      </c>
      <c r="U48" s="95">
        <f t="shared" si="3"/>
        <v>0</v>
      </c>
      <c r="V48" s="95">
        <f t="shared" si="4"/>
        <v>0</v>
      </c>
      <c r="W48" s="95">
        <f t="shared" si="6"/>
        <v>0</v>
      </c>
      <c r="X48" s="95">
        <f t="shared" si="7"/>
        <v>0</v>
      </c>
      <c r="Y48" s="95">
        <f t="shared" si="8"/>
        <v>0</v>
      </c>
      <c r="Z48" s="95">
        <f t="shared" si="9"/>
        <v>0</v>
      </c>
      <c r="AA48" s="95">
        <f t="shared" si="10"/>
        <v>3</v>
      </c>
      <c r="AC48" s="32">
        <f t="shared" si="11"/>
        <v>4</v>
      </c>
    </row>
    <row r="49" spans="1:29" x14ac:dyDescent="0.25">
      <c r="A49" s="24"/>
      <c r="B49" s="39">
        <v>46</v>
      </c>
      <c r="C49" s="31">
        <f>'Celkové pořadí'!C49</f>
        <v>3</v>
      </c>
      <c r="D49" s="34" t="str">
        <f>'Celkové pořadí'!D49</f>
        <v>CÁCORKA</v>
      </c>
      <c r="E49" s="97" t="str">
        <f>VLOOKUP(D49,'Startovní listina'!B:I,8,0)</f>
        <v>JKK</v>
      </c>
      <c r="F49" s="92">
        <f>'Celkové pořadí'!F49</f>
        <v>50</v>
      </c>
      <c r="G49" s="32">
        <f>'Celkové pořadí'!G49</f>
        <v>0</v>
      </c>
      <c r="H49" s="32">
        <f>'Celkové pořadí'!H49</f>
        <v>0</v>
      </c>
      <c r="I49" s="32">
        <f>'Celkové pořadí'!I49</f>
        <v>0</v>
      </c>
      <c r="J49" s="32">
        <f>'Celkové pořadí'!J49</f>
        <v>14</v>
      </c>
      <c r="K49" s="32">
        <f>'Celkové pořadí'!K49</f>
        <v>0</v>
      </c>
      <c r="L49" s="33">
        <f>'Celkové pořadí'!L49</f>
        <v>15</v>
      </c>
      <c r="M49" s="32">
        <f>'Celkové pořadí'!M49</f>
        <v>0</v>
      </c>
      <c r="N49" s="32">
        <f>'Celkové pořadí'!N49</f>
        <v>0</v>
      </c>
      <c r="O49" s="32">
        <f>'Celkové pořadí'!O49</f>
        <v>21</v>
      </c>
      <c r="P49" s="32">
        <f>'Celkové pořadí'!P49</f>
        <v>0</v>
      </c>
      <c r="Q49" s="23"/>
      <c r="R49" s="95">
        <f t="shared" si="5"/>
        <v>0</v>
      </c>
      <c r="S49" s="95">
        <f t="shared" si="1"/>
        <v>0</v>
      </c>
      <c r="T49" s="95">
        <f t="shared" si="2"/>
        <v>0</v>
      </c>
      <c r="U49" s="95">
        <f t="shared" si="3"/>
        <v>3</v>
      </c>
      <c r="V49" s="95">
        <f t="shared" si="4"/>
        <v>0</v>
      </c>
      <c r="W49" s="95">
        <f t="shared" si="6"/>
        <v>6</v>
      </c>
      <c r="X49" s="95">
        <f t="shared" si="7"/>
        <v>0</v>
      </c>
      <c r="Y49" s="95">
        <f t="shared" si="8"/>
        <v>0</v>
      </c>
      <c r="Z49" s="95">
        <f t="shared" si="9"/>
        <v>13</v>
      </c>
      <c r="AA49" s="95">
        <f t="shared" si="10"/>
        <v>0</v>
      </c>
      <c r="AC49" s="32">
        <f t="shared" si="11"/>
        <v>3</v>
      </c>
    </row>
    <row r="50" spans="1:29" x14ac:dyDescent="0.25">
      <c r="A50" s="24"/>
      <c r="B50" s="39">
        <v>47</v>
      </c>
      <c r="C50" s="31">
        <f>'Celkové pořadí'!C50</f>
        <v>5</v>
      </c>
      <c r="D50" s="34" t="str">
        <f>'Celkové pořadí'!D50</f>
        <v>MOANA</v>
      </c>
      <c r="E50" s="97" t="str">
        <f>VLOOKUP(D50,'Startovní listina'!B:I,8,0)</f>
        <v>JKK</v>
      </c>
      <c r="F50" s="92">
        <f>'Celkové pořadí'!F50</f>
        <v>49</v>
      </c>
      <c r="G50" s="32">
        <f>'Celkové pořadí'!G50</f>
        <v>0</v>
      </c>
      <c r="H50" s="32">
        <f>'Celkové pořadí'!H50</f>
        <v>0</v>
      </c>
      <c r="I50" s="32">
        <f>'Celkové pořadí'!I50</f>
        <v>0</v>
      </c>
      <c r="J50" s="32">
        <f>'Celkové pořadí'!J50</f>
        <v>0</v>
      </c>
      <c r="K50" s="32">
        <f>'Celkové pořadí'!K50</f>
        <v>0</v>
      </c>
      <c r="L50" s="33">
        <f>'Celkové pořadí'!L50</f>
        <v>8</v>
      </c>
      <c r="M50" s="32">
        <f>'Celkové pořadí'!M50</f>
        <v>0</v>
      </c>
      <c r="N50" s="32">
        <f>'Celkové pořadí'!N50</f>
        <v>26</v>
      </c>
      <c r="O50" s="32">
        <f>'Celkové pořadí'!O50</f>
        <v>0</v>
      </c>
      <c r="P50" s="32">
        <f>'Celkové pořadí'!P50</f>
        <v>15</v>
      </c>
      <c r="Q50" s="23"/>
      <c r="R50" s="95">
        <f t="shared" si="5"/>
        <v>0</v>
      </c>
      <c r="S50" s="95">
        <f t="shared" si="1"/>
        <v>0</v>
      </c>
      <c r="T50" s="95">
        <f t="shared" si="2"/>
        <v>0</v>
      </c>
      <c r="U50" s="95">
        <f t="shared" si="3"/>
        <v>0</v>
      </c>
      <c r="V50" s="95">
        <f t="shared" si="4"/>
        <v>0</v>
      </c>
      <c r="W50" s="95">
        <f t="shared" si="6"/>
        <v>6</v>
      </c>
      <c r="X50" s="95">
        <f t="shared" si="7"/>
        <v>0</v>
      </c>
      <c r="Y50" s="95">
        <f t="shared" si="8"/>
        <v>3.9</v>
      </c>
      <c r="Z50" s="95">
        <f t="shared" si="9"/>
        <v>0</v>
      </c>
      <c r="AA50" s="95">
        <f t="shared" si="10"/>
        <v>3</v>
      </c>
      <c r="AC50" s="32">
        <f t="shared" si="11"/>
        <v>3</v>
      </c>
    </row>
    <row r="51" spans="1:29" x14ac:dyDescent="0.25">
      <c r="A51" s="24"/>
      <c r="B51" s="39">
        <v>48</v>
      </c>
      <c r="C51" s="31">
        <f>'Celkové pořadí'!C51</f>
        <v>3</v>
      </c>
      <c r="D51" s="34" t="str">
        <f>'Celkové pořadí'!D51</f>
        <v>ALTER EGO</v>
      </c>
      <c r="E51" s="97" t="str">
        <f>VLOOKUP(D51,'Startovní listina'!B:I,8,0)</f>
        <v>-</v>
      </c>
      <c r="F51" s="92">
        <f>'Celkové pořadí'!F51</f>
        <v>49</v>
      </c>
      <c r="G51" s="32">
        <f>'Celkové pořadí'!G51</f>
        <v>0</v>
      </c>
      <c r="H51" s="32">
        <f>'Celkové pořadí'!H51</f>
        <v>0</v>
      </c>
      <c r="I51" s="32">
        <f>'Celkové pořadí'!I51</f>
        <v>0</v>
      </c>
      <c r="J51" s="32">
        <f>'Celkové pořadí'!J51</f>
        <v>0</v>
      </c>
      <c r="K51" s="32">
        <f>'Celkové pořadí'!K51</f>
        <v>0</v>
      </c>
      <c r="L51" s="33">
        <f>'Celkové pořadí'!L51</f>
        <v>0</v>
      </c>
      <c r="M51" s="32">
        <f>'Celkové pořadí'!M51</f>
        <v>0</v>
      </c>
      <c r="N51" s="32">
        <f>'Celkové pořadí'!N51</f>
        <v>49</v>
      </c>
      <c r="O51" s="32">
        <f>'Celkové pořadí'!O51</f>
        <v>0</v>
      </c>
      <c r="P51" s="32">
        <f>'Celkové pořadí'!P51</f>
        <v>0</v>
      </c>
      <c r="Q51" s="23"/>
      <c r="R51" s="95">
        <f t="shared" si="5"/>
        <v>0</v>
      </c>
      <c r="S51" s="95">
        <f t="shared" si="1"/>
        <v>0</v>
      </c>
      <c r="T51" s="95">
        <f t="shared" si="2"/>
        <v>0</v>
      </c>
      <c r="U51" s="95">
        <f t="shared" si="3"/>
        <v>0</v>
      </c>
      <c r="V51" s="95">
        <f t="shared" si="4"/>
        <v>0</v>
      </c>
      <c r="W51" s="95">
        <f t="shared" si="6"/>
        <v>0</v>
      </c>
      <c r="X51" s="95">
        <f t="shared" si="7"/>
        <v>0</v>
      </c>
      <c r="Y51" s="95">
        <f t="shared" si="8"/>
        <v>3.9</v>
      </c>
      <c r="Z51" s="95">
        <f t="shared" si="9"/>
        <v>0</v>
      </c>
      <c r="AA51" s="95">
        <f t="shared" si="10"/>
        <v>0</v>
      </c>
      <c r="AC51" s="32">
        <f t="shared" si="11"/>
        <v>1</v>
      </c>
    </row>
    <row r="52" spans="1:29" x14ac:dyDescent="0.25">
      <c r="A52" s="24"/>
      <c r="B52" s="39">
        <v>49</v>
      </c>
      <c r="C52" s="31">
        <f>'Celkové pořadí'!C52</f>
        <v>4</v>
      </c>
      <c r="D52" s="34" t="str">
        <f>'Celkové pořadí'!D52</f>
        <v>BOHEMIA</v>
      </c>
      <c r="E52" s="97" t="str">
        <f>VLOOKUP(D52,'Startovní listina'!B:I,8,0)</f>
        <v>SLAPYMARINE</v>
      </c>
      <c r="F52" s="92">
        <f>'Celkové pořadí'!F52</f>
        <v>47</v>
      </c>
      <c r="G52" s="32">
        <f>'Celkové pořadí'!G52</f>
        <v>6</v>
      </c>
      <c r="H52" s="32">
        <f>'Celkové pořadí'!H52</f>
        <v>0</v>
      </c>
      <c r="I52" s="32">
        <f>'Celkové pořadí'!I52</f>
        <v>0</v>
      </c>
      <c r="J52" s="32">
        <f>'Celkové pořadí'!J52</f>
        <v>10</v>
      </c>
      <c r="K52" s="32">
        <f>'Celkové pořadí'!K52</f>
        <v>22</v>
      </c>
      <c r="L52" s="33">
        <f>'Celkové pořadí'!L52</f>
        <v>0</v>
      </c>
      <c r="M52" s="32">
        <f>'Celkové pořadí'!M52</f>
        <v>0</v>
      </c>
      <c r="N52" s="32">
        <f>'Celkové pořadí'!N52</f>
        <v>9</v>
      </c>
      <c r="O52" s="32">
        <f>'Celkové pořadí'!O52</f>
        <v>0</v>
      </c>
      <c r="P52" s="32">
        <f>'Celkové pořadí'!P52</f>
        <v>0</v>
      </c>
      <c r="Q52" s="23"/>
      <c r="R52" s="95">
        <f t="shared" si="5"/>
        <v>6.4</v>
      </c>
      <c r="S52" s="95">
        <f t="shared" si="1"/>
        <v>0</v>
      </c>
      <c r="T52" s="95">
        <f t="shared" si="2"/>
        <v>0</v>
      </c>
      <c r="U52" s="95">
        <f t="shared" si="3"/>
        <v>3</v>
      </c>
      <c r="V52" s="95">
        <f t="shared" si="4"/>
        <v>3.2</v>
      </c>
      <c r="W52" s="95">
        <f t="shared" si="6"/>
        <v>0</v>
      </c>
      <c r="X52" s="95">
        <f t="shared" si="7"/>
        <v>0</v>
      </c>
      <c r="Y52" s="95">
        <f t="shared" si="8"/>
        <v>3.9</v>
      </c>
      <c r="Z52" s="95">
        <f t="shared" si="9"/>
        <v>0</v>
      </c>
      <c r="AA52" s="95">
        <f t="shared" si="10"/>
        <v>0</v>
      </c>
      <c r="AC52" s="32">
        <f t="shared" si="11"/>
        <v>4</v>
      </c>
    </row>
    <row r="53" spans="1:29" x14ac:dyDescent="0.25">
      <c r="A53" s="24"/>
      <c r="B53" s="39">
        <v>50</v>
      </c>
      <c r="C53" s="31">
        <f>'Celkové pořadí'!C53</f>
        <v>2</v>
      </c>
      <c r="D53" s="34" t="str">
        <f>'Celkové pořadí'!D53</f>
        <v>ALBATROS</v>
      </c>
      <c r="E53" s="97" t="str">
        <f>VLOOKUP(D53,'Startovní listina'!B:I,8,0)</f>
        <v>YCKP</v>
      </c>
      <c r="F53" s="92">
        <f>'Celkové pořadí'!F53</f>
        <v>47</v>
      </c>
      <c r="G53" s="32">
        <f>'Celkové pořadí'!G53</f>
        <v>0</v>
      </c>
      <c r="H53" s="32">
        <f>'Celkové pořadí'!H53</f>
        <v>0</v>
      </c>
      <c r="I53" s="32">
        <f>'Celkové pořadí'!I53</f>
        <v>0</v>
      </c>
      <c r="J53" s="32">
        <f>'Celkové pořadí'!J53</f>
        <v>0</v>
      </c>
      <c r="K53" s="32">
        <f>'Celkové pořadí'!K53</f>
        <v>23</v>
      </c>
      <c r="L53" s="33">
        <f>'Celkové pořadí'!L53</f>
        <v>0</v>
      </c>
      <c r="M53" s="32">
        <f>'Celkové pořadí'!M53</f>
        <v>9</v>
      </c>
      <c r="N53" s="32">
        <f>'Celkové pořadí'!N53</f>
        <v>15</v>
      </c>
      <c r="O53" s="32">
        <f>'Celkové pořadí'!O53</f>
        <v>0</v>
      </c>
      <c r="P53" s="32">
        <f>'Celkové pořadí'!P53</f>
        <v>0</v>
      </c>
      <c r="Q53" s="23"/>
      <c r="R53" s="95">
        <f t="shared" si="5"/>
        <v>0</v>
      </c>
      <c r="S53" s="95">
        <f t="shared" si="1"/>
        <v>0</v>
      </c>
      <c r="T53" s="95">
        <f t="shared" si="2"/>
        <v>0</v>
      </c>
      <c r="U53" s="95">
        <f t="shared" si="3"/>
        <v>0</v>
      </c>
      <c r="V53" s="95">
        <f t="shared" si="4"/>
        <v>6.4</v>
      </c>
      <c r="W53" s="95">
        <f t="shared" si="6"/>
        <v>0</v>
      </c>
      <c r="X53" s="95">
        <f t="shared" si="7"/>
        <v>12</v>
      </c>
      <c r="Y53" s="95">
        <f t="shared" si="8"/>
        <v>7.8</v>
      </c>
      <c r="Z53" s="95">
        <f t="shared" si="9"/>
        <v>0</v>
      </c>
      <c r="AA53" s="95">
        <f t="shared" si="10"/>
        <v>0</v>
      </c>
      <c r="AC53" s="32">
        <f t="shared" si="11"/>
        <v>3</v>
      </c>
    </row>
    <row r="54" spans="1:29" x14ac:dyDescent="0.25">
      <c r="A54" s="24"/>
      <c r="B54" s="39">
        <v>51</v>
      </c>
      <c r="C54" s="31">
        <f>'Celkové pořadí'!C54</f>
        <v>4</v>
      </c>
      <c r="D54" s="34" t="str">
        <f>'Celkové pořadí'!D54</f>
        <v>PATRIA</v>
      </c>
      <c r="E54" s="97" t="str">
        <f>VLOOKUP(D54,'Startovní listina'!B:I,8,0)</f>
        <v>NOVÝ KNÍN</v>
      </c>
      <c r="F54" s="92">
        <f>'Celkové pořadí'!F54</f>
        <v>46</v>
      </c>
      <c r="G54" s="32">
        <f>'Celkové pořadí'!G54</f>
        <v>0</v>
      </c>
      <c r="H54" s="32">
        <f>'Celkové pořadí'!H54</f>
        <v>0</v>
      </c>
      <c r="I54" s="32">
        <f>'Celkové pořadí'!I54</f>
        <v>0</v>
      </c>
      <c r="J54" s="32">
        <f>'Celkové pořadí'!J54</f>
        <v>0</v>
      </c>
      <c r="K54" s="32">
        <f>'Celkové pořadí'!K54</f>
        <v>0</v>
      </c>
      <c r="L54" s="33">
        <f>'Celkové pořadí'!L54</f>
        <v>0</v>
      </c>
      <c r="M54" s="32">
        <f>'Celkové pořadí'!M54</f>
        <v>0</v>
      </c>
      <c r="N54" s="32">
        <f>'Celkové pořadí'!N54</f>
        <v>46</v>
      </c>
      <c r="O54" s="32">
        <f>'Celkové pořadí'!O54</f>
        <v>0</v>
      </c>
      <c r="P54" s="32">
        <f>'Celkové pořadí'!P54</f>
        <v>0</v>
      </c>
      <c r="Q54" s="23"/>
      <c r="R54" s="95">
        <f t="shared" si="5"/>
        <v>0</v>
      </c>
      <c r="S54" s="95">
        <f t="shared" si="1"/>
        <v>0</v>
      </c>
      <c r="T54" s="95">
        <f t="shared" si="2"/>
        <v>0</v>
      </c>
      <c r="U54" s="95">
        <f t="shared" si="3"/>
        <v>0</v>
      </c>
      <c r="V54" s="95">
        <f t="shared" si="4"/>
        <v>0</v>
      </c>
      <c r="W54" s="95">
        <f t="shared" si="6"/>
        <v>0</v>
      </c>
      <c r="X54" s="95">
        <f t="shared" si="7"/>
        <v>0</v>
      </c>
      <c r="Y54" s="95">
        <f t="shared" si="8"/>
        <v>3.9</v>
      </c>
      <c r="Z54" s="95">
        <f t="shared" si="9"/>
        <v>0</v>
      </c>
      <c r="AA54" s="95">
        <f t="shared" si="10"/>
        <v>0</v>
      </c>
      <c r="AC54" s="32">
        <f t="shared" si="11"/>
        <v>1</v>
      </c>
    </row>
    <row r="55" spans="1:29" x14ac:dyDescent="0.25">
      <c r="A55" s="24"/>
      <c r="B55" s="39">
        <v>52</v>
      </c>
      <c r="C55" s="31">
        <f>'Celkové pořadí'!C55</f>
        <v>4</v>
      </c>
      <c r="D55" s="34" t="str">
        <f>'Celkové pořadí'!D55</f>
        <v>VRABČÁK RENNY</v>
      </c>
      <c r="E55" s="97" t="str">
        <f>VLOOKUP(D55,'Startovní listina'!B:I,8,0)</f>
        <v>YCKP</v>
      </c>
      <c r="F55" s="92">
        <f>'Celkové pořadí'!F55</f>
        <v>45</v>
      </c>
      <c r="G55" s="32">
        <f>'Celkové pořadí'!G55</f>
        <v>0</v>
      </c>
      <c r="H55" s="32">
        <f>'Celkové pořadí'!H55</f>
        <v>0</v>
      </c>
      <c r="I55" s="32">
        <f>'Celkové pořadí'!I55</f>
        <v>0</v>
      </c>
      <c r="J55" s="32">
        <f>'Celkové pořadí'!J55</f>
        <v>8</v>
      </c>
      <c r="K55" s="32">
        <f>'Celkové pořadí'!K55</f>
        <v>0</v>
      </c>
      <c r="L55" s="33">
        <f>'Celkové pořadí'!L55</f>
        <v>0</v>
      </c>
      <c r="M55" s="32">
        <f>'Celkové pořadí'!M55</f>
        <v>10</v>
      </c>
      <c r="N55" s="32">
        <f>'Celkové pořadí'!N55</f>
        <v>27</v>
      </c>
      <c r="O55" s="32">
        <f>'Celkové pořadí'!O55</f>
        <v>0</v>
      </c>
      <c r="P55" s="32">
        <f>'Celkové pořadí'!P55</f>
        <v>0</v>
      </c>
      <c r="Q55" s="23"/>
      <c r="R55" s="95">
        <f t="shared" si="5"/>
        <v>0</v>
      </c>
      <c r="S55" s="95">
        <f t="shared" si="1"/>
        <v>0</v>
      </c>
      <c r="T55" s="95">
        <f t="shared" si="2"/>
        <v>0</v>
      </c>
      <c r="U55" s="95">
        <f t="shared" si="3"/>
        <v>3</v>
      </c>
      <c r="V55" s="95">
        <f t="shared" si="4"/>
        <v>0</v>
      </c>
      <c r="W55" s="95">
        <f t="shared" si="6"/>
        <v>0</v>
      </c>
      <c r="X55" s="95">
        <f t="shared" si="7"/>
        <v>6</v>
      </c>
      <c r="Y55" s="95">
        <f t="shared" si="8"/>
        <v>3.9</v>
      </c>
      <c r="Z55" s="95">
        <f t="shared" si="9"/>
        <v>0</v>
      </c>
      <c r="AA55" s="95">
        <f t="shared" si="10"/>
        <v>0</v>
      </c>
      <c r="AC55" s="32">
        <f t="shared" si="11"/>
        <v>3</v>
      </c>
    </row>
    <row r="56" spans="1:29" x14ac:dyDescent="0.25">
      <c r="A56" s="24"/>
      <c r="B56" s="39">
        <v>53</v>
      </c>
      <c r="C56" s="31">
        <f>'Celkové pořadí'!C56</f>
        <v>2</v>
      </c>
      <c r="D56" s="34" t="str">
        <f>'Celkové pořadí'!D56</f>
        <v>MÁŠA II.</v>
      </c>
      <c r="E56" s="97" t="str">
        <f>VLOOKUP(D56,'Startovní listina'!B:I,8,0)</f>
        <v>NAŠE ZÁTOKA</v>
      </c>
      <c r="F56" s="92">
        <f>'Celkové pořadí'!F56</f>
        <v>44</v>
      </c>
      <c r="G56" s="32">
        <f>'Celkové pořadí'!G56</f>
        <v>0</v>
      </c>
      <c r="H56" s="32">
        <f>'Celkové pořadí'!H56</f>
        <v>0</v>
      </c>
      <c r="I56" s="32">
        <f>'Celkové pořadí'!I56</f>
        <v>0</v>
      </c>
      <c r="J56" s="32">
        <f>'Celkové pořadí'!J56</f>
        <v>0</v>
      </c>
      <c r="K56" s="32">
        <f>'Celkové pořadí'!K56</f>
        <v>0</v>
      </c>
      <c r="L56" s="33">
        <f>'Celkové pořadí'!L56</f>
        <v>0</v>
      </c>
      <c r="M56" s="32">
        <f>'Celkové pořadí'!M56</f>
        <v>0</v>
      </c>
      <c r="N56" s="32">
        <f>'Celkové pořadí'!N56</f>
        <v>44</v>
      </c>
      <c r="O56" s="32">
        <f>'Celkové pořadí'!O56</f>
        <v>0</v>
      </c>
      <c r="P56" s="32">
        <f>'Celkové pořadí'!P56</f>
        <v>0</v>
      </c>
      <c r="Q56" s="23"/>
      <c r="R56" s="95">
        <f t="shared" si="5"/>
        <v>0</v>
      </c>
      <c r="S56" s="95">
        <f t="shared" si="1"/>
        <v>0</v>
      </c>
      <c r="T56" s="95">
        <f t="shared" si="2"/>
        <v>0</v>
      </c>
      <c r="U56" s="95">
        <f t="shared" si="3"/>
        <v>0</v>
      </c>
      <c r="V56" s="95">
        <f t="shared" si="4"/>
        <v>0</v>
      </c>
      <c r="W56" s="95">
        <f t="shared" si="6"/>
        <v>0</v>
      </c>
      <c r="X56" s="95">
        <f t="shared" si="7"/>
        <v>0</v>
      </c>
      <c r="Y56" s="95">
        <f t="shared" si="8"/>
        <v>7.8</v>
      </c>
      <c r="Z56" s="95">
        <f t="shared" si="9"/>
        <v>0</v>
      </c>
      <c r="AA56" s="95">
        <f t="shared" si="10"/>
        <v>0</v>
      </c>
      <c r="AC56" s="32">
        <f t="shared" si="11"/>
        <v>1</v>
      </c>
    </row>
    <row r="57" spans="1:29" x14ac:dyDescent="0.25">
      <c r="A57" s="24"/>
      <c r="B57" s="39">
        <v>54</v>
      </c>
      <c r="C57" s="31">
        <f>'Celkové pořadí'!C57</f>
        <v>2</v>
      </c>
      <c r="D57" s="34" t="str">
        <f>'Celkové pořadí'!D57</f>
        <v>ALCAT</v>
      </c>
      <c r="E57" s="97" t="str">
        <f>VLOOKUP(D57,'Startovní listina'!B:I,8,0)</f>
        <v>JKK</v>
      </c>
      <c r="F57" s="92">
        <f>'Celkové pořadí'!F57</f>
        <v>40</v>
      </c>
      <c r="G57" s="32">
        <f>'Celkové pořadí'!G57</f>
        <v>0</v>
      </c>
      <c r="H57" s="32">
        <f>'Celkové pořadí'!H57</f>
        <v>0</v>
      </c>
      <c r="I57" s="32">
        <f>'Celkové pořadí'!I57</f>
        <v>5</v>
      </c>
      <c r="J57" s="32">
        <f>'Celkové pořadí'!J57</f>
        <v>0</v>
      </c>
      <c r="K57" s="32">
        <f>'Celkové pořadí'!K57</f>
        <v>0</v>
      </c>
      <c r="L57" s="33">
        <f>'Celkové pořadí'!L57</f>
        <v>0</v>
      </c>
      <c r="M57" s="32">
        <f>'Celkové pořadí'!M57</f>
        <v>0</v>
      </c>
      <c r="N57" s="32">
        <f>'Celkové pořadí'!N57</f>
        <v>35</v>
      </c>
      <c r="O57" s="32">
        <f>'Celkové pořadí'!O57</f>
        <v>0</v>
      </c>
      <c r="P57" s="32">
        <f>'Celkové pořadí'!P57</f>
        <v>0</v>
      </c>
      <c r="Q57" s="23"/>
      <c r="R57" s="95">
        <f t="shared" si="5"/>
        <v>0</v>
      </c>
      <c r="S57" s="95">
        <f t="shared" si="1"/>
        <v>0</v>
      </c>
      <c r="T57" s="95">
        <f t="shared" si="2"/>
        <v>12</v>
      </c>
      <c r="U57" s="95">
        <f t="shared" si="3"/>
        <v>0</v>
      </c>
      <c r="V57" s="95">
        <f t="shared" si="4"/>
        <v>0</v>
      </c>
      <c r="W57" s="95">
        <f t="shared" si="6"/>
        <v>0</v>
      </c>
      <c r="X57" s="95">
        <f t="shared" si="7"/>
        <v>0</v>
      </c>
      <c r="Y57" s="95">
        <f t="shared" si="8"/>
        <v>7.8</v>
      </c>
      <c r="Z57" s="95">
        <f t="shared" si="9"/>
        <v>0</v>
      </c>
      <c r="AA57" s="95">
        <f t="shared" si="10"/>
        <v>0</v>
      </c>
      <c r="AC57" s="32">
        <f t="shared" si="11"/>
        <v>2</v>
      </c>
    </row>
    <row r="58" spans="1:29" x14ac:dyDescent="0.25">
      <c r="A58" s="24"/>
      <c r="B58" s="39">
        <v>55</v>
      </c>
      <c r="C58" s="31">
        <f>'Celkové pořadí'!C58</f>
        <v>6</v>
      </c>
      <c r="D58" s="34" t="str">
        <f>'Celkové pořadí'!D58</f>
        <v>CARAVELLA</v>
      </c>
      <c r="E58" s="97" t="str">
        <f>VLOOKUP(D58,'Startovní listina'!B:I,8,0)</f>
        <v>MODRÁ LODĚNICE</v>
      </c>
      <c r="F58" s="92">
        <f>'Celkové pořadí'!F58</f>
        <v>40</v>
      </c>
      <c r="G58" s="32">
        <f>'Celkové pořadí'!G58</f>
        <v>0</v>
      </c>
      <c r="H58" s="32">
        <f>'Celkové pořadí'!H58</f>
        <v>0</v>
      </c>
      <c r="I58" s="32">
        <f>'Celkové pořadí'!I58</f>
        <v>0</v>
      </c>
      <c r="J58" s="32">
        <f>'Celkové pořadí'!J58</f>
        <v>0</v>
      </c>
      <c r="K58" s="32">
        <f>'Celkové pořadí'!K58</f>
        <v>0</v>
      </c>
      <c r="L58" s="33">
        <f>'Celkové pořadí'!L58</f>
        <v>0</v>
      </c>
      <c r="M58" s="32">
        <f>'Celkové pořadí'!M58</f>
        <v>0</v>
      </c>
      <c r="N58" s="32">
        <f>'Celkové pořadí'!N58</f>
        <v>40</v>
      </c>
      <c r="O58" s="32">
        <f>'Celkové pořadí'!O58</f>
        <v>0</v>
      </c>
      <c r="P58" s="32">
        <f>'Celkové pořadí'!P58</f>
        <v>0</v>
      </c>
      <c r="Q58" s="23"/>
      <c r="R58" s="95">
        <f t="shared" si="5"/>
        <v>0</v>
      </c>
      <c r="S58" s="95">
        <f t="shared" si="1"/>
        <v>0</v>
      </c>
      <c r="T58" s="95">
        <f t="shared" si="2"/>
        <v>0</v>
      </c>
      <c r="U58" s="95">
        <f t="shared" si="3"/>
        <v>0</v>
      </c>
      <c r="V58" s="95">
        <f t="shared" si="4"/>
        <v>0</v>
      </c>
      <c r="W58" s="95">
        <f t="shared" si="6"/>
        <v>0</v>
      </c>
      <c r="X58" s="95">
        <f t="shared" si="7"/>
        <v>0</v>
      </c>
      <c r="Y58" s="95">
        <f t="shared" si="8"/>
        <v>0</v>
      </c>
      <c r="Z58" s="95">
        <f t="shared" si="9"/>
        <v>0</v>
      </c>
      <c r="AA58" s="95">
        <f t="shared" si="10"/>
        <v>0</v>
      </c>
      <c r="AC58" s="32">
        <f t="shared" si="11"/>
        <v>1</v>
      </c>
    </row>
    <row r="59" spans="1:29" x14ac:dyDescent="0.25">
      <c r="A59" s="24"/>
      <c r="B59" s="39">
        <v>56</v>
      </c>
      <c r="C59" s="31">
        <f>'Celkové pořadí'!C59</f>
        <v>6</v>
      </c>
      <c r="D59" s="34" t="str">
        <f>'Celkové pořadí'!D59</f>
        <v>LEGENDE</v>
      </c>
      <c r="E59" s="97" t="str">
        <f>VLOOKUP(D59,'Startovní listina'!B:I,8,0)</f>
        <v>ATLANTIDA</v>
      </c>
      <c r="F59" s="92">
        <f>'Celkové pořadí'!F59</f>
        <v>39</v>
      </c>
      <c r="G59" s="32">
        <f>'Celkové pořadí'!G59</f>
        <v>0</v>
      </c>
      <c r="H59" s="32">
        <f>'Celkové pořadí'!H59</f>
        <v>0</v>
      </c>
      <c r="I59" s="32">
        <f>'Celkové pořadí'!I59</f>
        <v>0</v>
      </c>
      <c r="J59" s="32">
        <f>'Celkové pořadí'!J59</f>
        <v>0</v>
      </c>
      <c r="K59" s="32">
        <f>'Celkové pořadí'!K59</f>
        <v>15</v>
      </c>
      <c r="L59" s="33">
        <f>'Celkové pořadí'!L59</f>
        <v>0</v>
      </c>
      <c r="M59" s="32">
        <f>'Celkové pořadí'!M59</f>
        <v>0</v>
      </c>
      <c r="N59" s="32">
        <f>'Celkové pořadí'!N59</f>
        <v>24</v>
      </c>
      <c r="O59" s="32">
        <f>'Celkové pořadí'!O59</f>
        <v>0</v>
      </c>
      <c r="P59" s="32">
        <f>'Celkové pořadí'!P59</f>
        <v>0</v>
      </c>
      <c r="Q59" s="23"/>
      <c r="R59" s="95">
        <f t="shared" si="5"/>
        <v>0</v>
      </c>
      <c r="S59" s="95">
        <f t="shared" si="1"/>
        <v>0</v>
      </c>
      <c r="T59" s="95">
        <f t="shared" si="2"/>
        <v>0</v>
      </c>
      <c r="U59" s="95">
        <f t="shared" si="3"/>
        <v>0</v>
      </c>
      <c r="V59" s="95">
        <f t="shared" si="4"/>
        <v>0</v>
      </c>
      <c r="W59" s="95">
        <f t="shared" si="6"/>
        <v>0</v>
      </c>
      <c r="X59" s="95">
        <f t="shared" si="7"/>
        <v>0</v>
      </c>
      <c r="Y59" s="95">
        <f t="shared" si="8"/>
        <v>0</v>
      </c>
      <c r="Z59" s="95">
        <f t="shared" si="9"/>
        <v>0</v>
      </c>
      <c r="AA59" s="95">
        <f t="shared" si="10"/>
        <v>0</v>
      </c>
      <c r="AC59" s="32">
        <f t="shared" si="11"/>
        <v>2</v>
      </c>
    </row>
    <row r="60" spans="1:29" x14ac:dyDescent="0.25">
      <c r="A60" s="24"/>
      <c r="B60" s="39">
        <v>57</v>
      </c>
      <c r="C60" s="31">
        <f>'Celkové pořadí'!C60</f>
        <v>6</v>
      </c>
      <c r="D60" s="34" t="str">
        <f>'Celkové pořadí'!D60</f>
        <v>YACKYDOCK</v>
      </c>
      <c r="E60" s="97" t="str">
        <f>VLOOKUP(D60,'Startovní listina'!B:I,8,0)</f>
        <v>MODRÁ LODĚNICE</v>
      </c>
      <c r="F60" s="92">
        <f>'Celkové pořadí'!F60</f>
        <v>39</v>
      </c>
      <c r="G60" s="32">
        <f>'Celkové pořadí'!G60</f>
        <v>0</v>
      </c>
      <c r="H60" s="32">
        <f>'Celkové pořadí'!H60</f>
        <v>0</v>
      </c>
      <c r="I60" s="32">
        <f>'Celkové pořadí'!I60</f>
        <v>0</v>
      </c>
      <c r="J60" s="32">
        <f>'Celkové pořadí'!J60</f>
        <v>0</v>
      </c>
      <c r="K60" s="32">
        <f>'Celkové pořadí'!K60</f>
        <v>0</v>
      </c>
      <c r="L60" s="33">
        <f>'Celkové pořadí'!L60</f>
        <v>0</v>
      </c>
      <c r="M60" s="32">
        <f>'Celkové pořadí'!M60</f>
        <v>0</v>
      </c>
      <c r="N60" s="32">
        <f>'Celkové pořadí'!N60</f>
        <v>39</v>
      </c>
      <c r="O60" s="32">
        <f>'Celkové pořadí'!O60</f>
        <v>0</v>
      </c>
      <c r="P60" s="32">
        <f>'Celkové pořadí'!P60</f>
        <v>0</v>
      </c>
      <c r="Q60" s="23"/>
      <c r="R60" s="95">
        <f t="shared" si="5"/>
        <v>0</v>
      </c>
      <c r="S60" s="95">
        <f t="shared" si="1"/>
        <v>0</v>
      </c>
      <c r="T60" s="95">
        <f t="shared" si="2"/>
        <v>0</v>
      </c>
      <c r="U60" s="95">
        <f t="shared" si="3"/>
        <v>0</v>
      </c>
      <c r="V60" s="95">
        <f t="shared" si="4"/>
        <v>0</v>
      </c>
      <c r="W60" s="95">
        <f t="shared" si="6"/>
        <v>0</v>
      </c>
      <c r="X60" s="95">
        <f t="shared" si="7"/>
        <v>0</v>
      </c>
      <c r="Y60" s="95">
        <f t="shared" si="8"/>
        <v>0</v>
      </c>
      <c r="Z60" s="95">
        <f t="shared" si="9"/>
        <v>0</v>
      </c>
      <c r="AA60" s="95">
        <f t="shared" si="10"/>
        <v>0</v>
      </c>
      <c r="AC60" s="32">
        <f t="shared" si="11"/>
        <v>1</v>
      </c>
    </row>
    <row r="61" spans="1:29" x14ac:dyDescent="0.25">
      <c r="A61" s="24"/>
      <c r="B61" s="39">
        <v>58</v>
      </c>
      <c r="C61" s="31">
        <f>'Celkové pořadí'!C61</f>
        <v>4</v>
      </c>
      <c r="D61" s="34" t="str">
        <f>'Celkové pořadí'!D61</f>
        <v>ORA</v>
      </c>
      <c r="E61" s="97" t="str">
        <f>VLOOKUP(D61,'Startovní listina'!B:I,8,0)</f>
        <v>JKK</v>
      </c>
      <c r="F61" s="92">
        <f>'Celkové pořadí'!F61</f>
        <v>38</v>
      </c>
      <c r="G61" s="32">
        <f>'Celkové pořadí'!G61</f>
        <v>0</v>
      </c>
      <c r="H61" s="32">
        <f>'Celkové pořadí'!H61</f>
        <v>0</v>
      </c>
      <c r="I61" s="32">
        <f>'Celkové pořadí'!I61</f>
        <v>7</v>
      </c>
      <c r="J61" s="32">
        <f>'Celkové pořadí'!J61</f>
        <v>0</v>
      </c>
      <c r="K61" s="32">
        <f>'Celkové pořadí'!K61</f>
        <v>0</v>
      </c>
      <c r="L61" s="33">
        <f>'Celkové pořadí'!L61</f>
        <v>6</v>
      </c>
      <c r="M61" s="32">
        <f>'Celkové pořadí'!M61</f>
        <v>13</v>
      </c>
      <c r="N61" s="32">
        <f>'Celkové pořadí'!N61</f>
        <v>0</v>
      </c>
      <c r="O61" s="32">
        <f>'Celkové pořadí'!O61</f>
        <v>0</v>
      </c>
      <c r="P61" s="32">
        <f>'Celkové pořadí'!P61</f>
        <v>12</v>
      </c>
      <c r="Q61" s="23"/>
      <c r="R61" s="95">
        <f t="shared" si="5"/>
        <v>0</v>
      </c>
      <c r="S61" s="95">
        <f t="shared" si="1"/>
        <v>0</v>
      </c>
      <c r="T61" s="95">
        <f t="shared" si="2"/>
        <v>6</v>
      </c>
      <c r="U61" s="95">
        <f t="shared" si="3"/>
        <v>0</v>
      </c>
      <c r="V61" s="95">
        <f t="shared" si="4"/>
        <v>0</v>
      </c>
      <c r="W61" s="95">
        <f t="shared" si="6"/>
        <v>6</v>
      </c>
      <c r="X61" s="95">
        <f t="shared" si="7"/>
        <v>6</v>
      </c>
      <c r="Y61" s="95">
        <f t="shared" si="8"/>
        <v>0</v>
      </c>
      <c r="Z61" s="95">
        <f t="shared" si="9"/>
        <v>0</v>
      </c>
      <c r="AA61" s="95">
        <f t="shared" si="10"/>
        <v>3</v>
      </c>
      <c r="AC61" s="32">
        <f t="shared" si="11"/>
        <v>4</v>
      </c>
    </row>
    <row r="62" spans="1:29" x14ac:dyDescent="0.25">
      <c r="A62" s="24"/>
      <c r="B62" s="39">
        <v>59</v>
      </c>
      <c r="C62" s="31">
        <f>'Celkové pořadí'!C62</f>
        <v>5</v>
      </c>
      <c r="D62" s="34" t="str">
        <f>'Celkové pořadí'!D62</f>
        <v>MAGDALENA</v>
      </c>
      <c r="E62" s="97" t="str">
        <f>VLOOKUP(D62,'Startovní listina'!B:I,8,0)</f>
        <v>MODRÁ LODĚNICE</v>
      </c>
      <c r="F62" s="92">
        <f>'Celkové pořadí'!F62</f>
        <v>36</v>
      </c>
      <c r="G62" s="32">
        <f>'Celkové pořadí'!G62</f>
        <v>0</v>
      </c>
      <c r="H62" s="32">
        <f>'Celkové pořadí'!H62</f>
        <v>0</v>
      </c>
      <c r="I62" s="32">
        <f>'Celkové pořadí'!I62</f>
        <v>0</v>
      </c>
      <c r="J62" s="32">
        <f>'Celkové pořadí'!J62</f>
        <v>0</v>
      </c>
      <c r="K62" s="32">
        <f>'Celkové pořadí'!K62</f>
        <v>0</v>
      </c>
      <c r="L62" s="33">
        <f>'Celkové pořadí'!L62</f>
        <v>0</v>
      </c>
      <c r="M62" s="32">
        <f>'Celkové pořadí'!M62</f>
        <v>0</v>
      </c>
      <c r="N62" s="32">
        <f>'Celkové pořadí'!N62</f>
        <v>36</v>
      </c>
      <c r="O62" s="32">
        <f>'Celkové pořadí'!O62</f>
        <v>0</v>
      </c>
      <c r="P62" s="32">
        <f>'Celkové pořadí'!P62</f>
        <v>0</v>
      </c>
      <c r="Q62" s="23"/>
      <c r="R62" s="95">
        <f t="shared" si="5"/>
        <v>0</v>
      </c>
      <c r="S62" s="95">
        <f t="shared" si="1"/>
        <v>0</v>
      </c>
      <c r="T62" s="95">
        <f t="shared" si="2"/>
        <v>0</v>
      </c>
      <c r="U62" s="95">
        <f t="shared" si="3"/>
        <v>0</v>
      </c>
      <c r="V62" s="95">
        <f t="shared" si="4"/>
        <v>0</v>
      </c>
      <c r="W62" s="95">
        <f t="shared" si="6"/>
        <v>0</v>
      </c>
      <c r="X62" s="95">
        <f t="shared" si="7"/>
        <v>0</v>
      </c>
      <c r="Y62" s="95">
        <f t="shared" si="8"/>
        <v>3.9</v>
      </c>
      <c r="Z62" s="95">
        <f t="shared" si="9"/>
        <v>0</v>
      </c>
      <c r="AA62" s="95">
        <f t="shared" si="10"/>
        <v>0</v>
      </c>
      <c r="AC62" s="32">
        <f t="shared" si="11"/>
        <v>1</v>
      </c>
    </row>
    <row r="63" spans="1:29" x14ac:dyDescent="0.25">
      <c r="A63" s="24"/>
      <c r="B63" s="39">
        <v>60</v>
      </c>
      <c r="C63" s="31">
        <f>'Celkové pořadí'!C63</f>
        <v>4</v>
      </c>
      <c r="D63" s="34" t="str">
        <f>'Celkové pořadí'!D63</f>
        <v>SAGITTA (LC)</v>
      </c>
      <c r="E63" s="97" t="str">
        <f>VLOOKUP(D63,'Startovní listina'!B:I,8,0)</f>
        <v>YCKP</v>
      </c>
      <c r="F63" s="92">
        <f>'Celkové pořadí'!F63</f>
        <v>36</v>
      </c>
      <c r="G63" s="32">
        <f>'Celkové pořadí'!G63</f>
        <v>4</v>
      </c>
      <c r="H63" s="32">
        <f>'Celkové pořadí'!H63</f>
        <v>5</v>
      </c>
      <c r="I63" s="32">
        <f>'Celkové pořadí'!I63</f>
        <v>0</v>
      </c>
      <c r="J63" s="32">
        <f>'Celkové pořadí'!J63</f>
        <v>0</v>
      </c>
      <c r="K63" s="32">
        <f>'Celkové pořadí'!K63</f>
        <v>10</v>
      </c>
      <c r="L63" s="33">
        <f>'Celkové pořadí'!L63</f>
        <v>0</v>
      </c>
      <c r="M63" s="32">
        <f>'Celkové pořadí'!M63</f>
        <v>3</v>
      </c>
      <c r="N63" s="32">
        <f>'Celkové pořadí'!N63</f>
        <v>11</v>
      </c>
      <c r="O63" s="32">
        <f>'Celkové pořadí'!O63</f>
        <v>0</v>
      </c>
      <c r="P63" s="32">
        <f>'Celkové pořadí'!P63</f>
        <v>3</v>
      </c>
      <c r="Q63" s="23"/>
      <c r="R63" s="95">
        <f t="shared" si="5"/>
        <v>6.4</v>
      </c>
      <c r="S63" s="95">
        <f t="shared" si="1"/>
        <v>5.4</v>
      </c>
      <c r="T63" s="95">
        <f t="shared" si="2"/>
        <v>0</v>
      </c>
      <c r="U63" s="95">
        <f t="shared" si="3"/>
        <v>0</v>
      </c>
      <c r="V63" s="95">
        <f t="shared" si="4"/>
        <v>3.2</v>
      </c>
      <c r="W63" s="95">
        <f t="shared" si="6"/>
        <v>0</v>
      </c>
      <c r="X63" s="95">
        <f t="shared" si="7"/>
        <v>6</v>
      </c>
      <c r="Y63" s="95">
        <f t="shared" si="8"/>
        <v>3.9</v>
      </c>
      <c r="Z63" s="95">
        <f t="shared" si="9"/>
        <v>0</v>
      </c>
      <c r="AA63" s="95">
        <f t="shared" si="10"/>
        <v>3</v>
      </c>
      <c r="AC63" s="32">
        <f t="shared" si="11"/>
        <v>6</v>
      </c>
    </row>
    <row r="64" spans="1:29" x14ac:dyDescent="0.25">
      <c r="A64" s="24"/>
      <c r="B64" s="39">
        <v>61</v>
      </c>
      <c r="C64" s="31">
        <f>'Celkové pořadí'!C64</f>
        <v>6</v>
      </c>
      <c r="D64" s="34" t="str">
        <f>'Celkové pořadí'!D64</f>
        <v>ANTINOA</v>
      </c>
      <c r="E64" s="97" t="str">
        <f>VLOOKUP(D64,'Startovní listina'!B:I,8,0)</f>
        <v>YCKP</v>
      </c>
      <c r="F64" s="92">
        <f>'Celkové pořadí'!F64</f>
        <v>36</v>
      </c>
      <c r="G64" s="32">
        <f>'Celkové pořadí'!G64</f>
        <v>8</v>
      </c>
      <c r="H64" s="32">
        <f>'Celkové pořadí'!H64</f>
        <v>2</v>
      </c>
      <c r="I64" s="32">
        <f>'Celkové pořadí'!I64</f>
        <v>0</v>
      </c>
      <c r="J64" s="32">
        <f>'Celkové pořadí'!J64</f>
        <v>0</v>
      </c>
      <c r="K64" s="32">
        <f>'Celkové pořadí'!K64</f>
        <v>7</v>
      </c>
      <c r="L64" s="33">
        <f>'Celkové pořadí'!L64</f>
        <v>0</v>
      </c>
      <c r="M64" s="32">
        <f>'Celkové pořadí'!M64</f>
        <v>7</v>
      </c>
      <c r="N64" s="32">
        <f>'Celkové pořadí'!N64</f>
        <v>8</v>
      </c>
      <c r="O64" s="32">
        <f>'Celkové pořadí'!O64</f>
        <v>0</v>
      </c>
      <c r="P64" s="32">
        <f>'Celkové pořadí'!P64</f>
        <v>4</v>
      </c>
      <c r="Q64" s="23"/>
      <c r="R64" s="95">
        <f t="shared" si="5"/>
        <v>0</v>
      </c>
      <c r="S64" s="95">
        <f t="shared" si="1"/>
        <v>0</v>
      </c>
      <c r="T64" s="95">
        <f t="shared" si="2"/>
        <v>0</v>
      </c>
      <c r="U64" s="95">
        <f t="shared" si="3"/>
        <v>0</v>
      </c>
      <c r="V64" s="95">
        <f t="shared" si="4"/>
        <v>0</v>
      </c>
      <c r="W64" s="95">
        <f t="shared" si="6"/>
        <v>0</v>
      </c>
      <c r="X64" s="95">
        <f t="shared" si="7"/>
        <v>0</v>
      </c>
      <c r="Y64" s="95">
        <f t="shared" si="8"/>
        <v>0</v>
      </c>
      <c r="Z64" s="95">
        <f t="shared" si="9"/>
        <v>0</v>
      </c>
      <c r="AA64" s="95">
        <f t="shared" si="10"/>
        <v>0</v>
      </c>
      <c r="AC64" s="32">
        <f t="shared" si="11"/>
        <v>6</v>
      </c>
    </row>
    <row r="65" spans="1:29" x14ac:dyDescent="0.25">
      <c r="A65" s="24"/>
      <c r="B65" s="39">
        <v>62</v>
      </c>
      <c r="C65" s="31">
        <f>'Celkové pořadí'!C65</f>
        <v>6</v>
      </c>
      <c r="D65" s="34" t="str">
        <f>'Celkové pořadí'!D65</f>
        <v>ARZAGA</v>
      </c>
      <c r="E65" s="97" t="str">
        <f>VLOOKUP(D65,'Startovní listina'!B:I,8,0)</f>
        <v>MODRÁ LODĚNICE</v>
      </c>
      <c r="F65" s="92">
        <f>'Celkové pořadí'!F65</f>
        <v>34</v>
      </c>
      <c r="G65" s="32">
        <f>'Celkové pořadí'!G65</f>
        <v>0</v>
      </c>
      <c r="H65" s="32">
        <f>'Celkové pořadí'!H65</f>
        <v>0</v>
      </c>
      <c r="I65" s="32">
        <f>'Celkové pořadí'!I65</f>
        <v>0</v>
      </c>
      <c r="J65" s="32">
        <f>'Celkové pořadí'!J65</f>
        <v>0</v>
      </c>
      <c r="K65" s="32">
        <f>'Celkové pořadí'!K65</f>
        <v>0</v>
      </c>
      <c r="L65" s="33">
        <f>'Celkové pořadí'!L65</f>
        <v>0</v>
      </c>
      <c r="M65" s="32">
        <f>'Celkové pořadí'!M65</f>
        <v>0</v>
      </c>
      <c r="N65" s="32">
        <f>'Celkové pořadí'!N65</f>
        <v>34</v>
      </c>
      <c r="O65" s="32">
        <f>'Celkové pořadí'!O65</f>
        <v>0</v>
      </c>
      <c r="P65" s="32">
        <f>'Celkové pořadí'!P65</f>
        <v>0</v>
      </c>
      <c r="Q65" s="23"/>
      <c r="R65" s="95">
        <f t="shared" si="5"/>
        <v>0</v>
      </c>
      <c r="S65" s="95">
        <f t="shared" si="1"/>
        <v>0</v>
      </c>
      <c r="T65" s="95">
        <f t="shared" si="2"/>
        <v>0</v>
      </c>
      <c r="U65" s="95">
        <f t="shared" si="3"/>
        <v>0</v>
      </c>
      <c r="V65" s="95">
        <f t="shared" si="4"/>
        <v>0</v>
      </c>
      <c r="W65" s="95">
        <f t="shared" si="6"/>
        <v>0</v>
      </c>
      <c r="X65" s="95">
        <f t="shared" si="7"/>
        <v>0</v>
      </c>
      <c r="Y65" s="95">
        <f t="shared" si="8"/>
        <v>0</v>
      </c>
      <c r="Z65" s="95">
        <f t="shared" si="9"/>
        <v>0</v>
      </c>
      <c r="AA65" s="95">
        <f t="shared" si="10"/>
        <v>0</v>
      </c>
      <c r="AC65" s="32">
        <f t="shared" si="11"/>
        <v>1</v>
      </c>
    </row>
    <row r="66" spans="1:29" x14ac:dyDescent="0.25">
      <c r="A66" s="24"/>
      <c r="B66" s="39">
        <v>63</v>
      </c>
      <c r="C66" s="31">
        <f>'Celkové pořadí'!C66</f>
        <v>4</v>
      </c>
      <c r="D66" s="34" t="str">
        <f>'Celkové pořadí'!D66</f>
        <v>LADY (LC)</v>
      </c>
      <c r="E66" s="97" t="str">
        <f>VLOOKUP(D66,'Startovní listina'!B:I,8,0)</f>
        <v>YCKP</v>
      </c>
      <c r="F66" s="92">
        <f>'Celkové pořadí'!F66</f>
        <v>33</v>
      </c>
      <c r="G66" s="32">
        <f>'Celkové pořadí'!G66</f>
        <v>0</v>
      </c>
      <c r="H66" s="32">
        <f>'Celkové pořadí'!H66</f>
        <v>0</v>
      </c>
      <c r="I66" s="32">
        <f>'Celkové pořadí'!I66</f>
        <v>0</v>
      </c>
      <c r="J66" s="32">
        <f>'Celkové pořadí'!J66</f>
        <v>0</v>
      </c>
      <c r="K66" s="32">
        <f>'Celkové pořadí'!K66</f>
        <v>11</v>
      </c>
      <c r="L66" s="33">
        <f>'Celkové pořadí'!L66</f>
        <v>0</v>
      </c>
      <c r="M66" s="32">
        <f>'Celkové pořadí'!M66</f>
        <v>0</v>
      </c>
      <c r="N66" s="32">
        <f>'Celkové pořadí'!N66</f>
        <v>21</v>
      </c>
      <c r="O66" s="32">
        <f>'Celkové pořadí'!O66</f>
        <v>0</v>
      </c>
      <c r="P66" s="32">
        <f>'Celkové pořadí'!P66</f>
        <v>1</v>
      </c>
      <c r="Q66" s="23"/>
      <c r="R66" s="95">
        <f t="shared" si="5"/>
        <v>0</v>
      </c>
      <c r="S66" s="95">
        <f t="shared" si="1"/>
        <v>0</v>
      </c>
      <c r="T66" s="95">
        <f t="shared" si="2"/>
        <v>0</v>
      </c>
      <c r="U66" s="95">
        <f t="shared" si="3"/>
        <v>0</v>
      </c>
      <c r="V66" s="95">
        <f t="shared" si="4"/>
        <v>3.2</v>
      </c>
      <c r="W66" s="95">
        <f t="shared" si="6"/>
        <v>0</v>
      </c>
      <c r="X66" s="95">
        <f t="shared" si="7"/>
        <v>0</v>
      </c>
      <c r="Y66" s="95">
        <f t="shared" si="8"/>
        <v>3.9</v>
      </c>
      <c r="Z66" s="95">
        <f t="shared" si="9"/>
        <v>0</v>
      </c>
      <c r="AA66" s="95">
        <f t="shared" si="10"/>
        <v>3</v>
      </c>
      <c r="AC66" s="32">
        <f t="shared" si="11"/>
        <v>3</v>
      </c>
    </row>
    <row r="67" spans="1:29" x14ac:dyDescent="0.25">
      <c r="A67" s="24"/>
      <c r="B67" s="39">
        <v>64</v>
      </c>
      <c r="C67" s="31">
        <f>'Celkové pořadí'!C67</f>
        <v>5</v>
      </c>
      <c r="D67" s="34" t="str">
        <f>'Celkové pořadí'!D67</f>
        <v>AMAZONKA</v>
      </c>
      <c r="E67" s="97" t="str">
        <f>VLOOKUP(D67,'Startovní listina'!B:I,8,0)</f>
        <v>ATLANTIDA</v>
      </c>
      <c r="F67" s="92">
        <f>'Celkové pořadí'!F67</f>
        <v>32</v>
      </c>
      <c r="G67" s="32">
        <f>'Celkové pořadí'!G67</f>
        <v>0</v>
      </c>
      <c r="H67" s="32">
        <f>'Celkové pořadí'!H67</f>
        <v>0</v>
      </c>
      <c r="I67" s="32">
        <f>'Celkové pořadí'!I67</f>
        <v>0</v>
      </c>
      <c r="J67" s="32">
        <f>'Celkové pořadí'!J67</f>
        <v>0</v>
      </c>
      <c r="K67" s="32">
        <f>'Celkové pořadí'!K67</f>
        <v>16</v>
      </c>
      <c r="L67" s="33">
        <f>'Celkové pořadí'!L67</f>
        <v>0</v>
      </c>
      <c r="M67" s="32">
        <f>'Celkové pořadí'!M67</f>
        <v>6</v>
      </c>
      <c r="N67" s="32">
        <f>'Celkové pořadí'!N67</f>
        <v>10</v>
      </c>
      <c r="O67" s="32">
        <f>'Celkové pořadí'!O67</f>
        <v>0</v>
      </c>
      <c r="P67" s="32">
        <f>'Celkové pořadí'!P67</f>
        <v>0</v>
      </c>
      <c r="Q67" s="23"/>
      <c r="R67" s="95">
        <f t="shared" si="5"/>
        <v>0</v>
      </c>
      <c r="S67" s="95">
        <f t="shared" si="1"/>
        <v>0</v>
      </c>
      <c r="T67" s="95">
        <f t="shared" si="2"/>
        <v>0</v>
      </c>
      <c r="U67" s="95">
        <f t="shared" si="3"/>
        <v>0</v>
      </c>
      <c r="V67" s="95">
        <f t="shared" si="4"/>
        <v>3.2</v>
      </c>
      <c r="W67" s="95">
        <f t="shared" si="6"/>
        <v>0</v>
      </c>
      <c r="X67" s="95">
        <f t="shared" si="7"/>
        <v>6</v>
      </c>
      <c r="Y67" s="95">
        <f t="shared" si="8"/>
        <v>3.9</v>
      </c>
      <c r="Z67" s="95">
        <f t="shared" si="9"/>
        <v>0</v>
      </c>
      <c r="AA67" s="95">
        <f t="shared" si="10"/>
        <v>0</v>
      </c>
      <c r="AC67" s="32">
        <f t="shared" si="11"/>
        <v>3</v>
      </c>
    </row>
    <row r="68" spans="1:29" x14ac:dyDescent="0.25">
      <c r="A68" s="24"/>
      <c r="B68" s="39">
        <v>65</v>
      </c>
      <c r="C68" s="31">
        <f>'Celkové pořadí'!C68</f>
        <v>6</v>
      </c>
      <c r="D68" s="34" t="str">
        <f>'Celkové pořadí'!D68</f>
        <v>MARS</v>
      </c>
      <c r="E68" s="97" t="str">
        <f>VLOOKUP(D68,'Startovní listina'!B:I,8,0)</f>
        <v>ATLANTIDA</v>
      </c>
      <c r="F68" s="92">
        <f>'Celkové pořadí'!F68</f>
        <v>32</v>
      </c>
      <c r="G68" s="32">
        <f>'Celkové pořadí'!G68</f>
        <v>0</v>
      </c>
      <c r="H68" s="32">
        <f>'Celkové pořadí'!H68</f>
        <v>0</v>
      </c>
      <c r="I68" s="32">
        <f>'Celkové pořadí'!I68</f>
        <v>0</v>
      </c>
      <c r="J68" s="32">
        <f>'Celkové pořadí'!J68</f>
        <v>0</v>
      </c>
      <c r="K68" s="32">
        <f>'Celkové pořadí'!K68</f>
        <v>0</v>
      </c>
      <c r="L68" s="33">
        <f>'Celkové pořadí'!L68</f>
        <v>0</v>
      </c>
      <c r="M68" s="32">
        <f>'Celkové pořadí'!M68</f>
        <v>0</v>
      </c>
      <c r="N68" s="32">
        <f>'Celkové pořadí'!N68</f>
        <v>32</v>
      </c>
      <c r="O68" s="32">
        <f>'Celkové pořadí'!O68</f>
        <v>0</v>
      </c>
      <c r="P68" s="32">
        <f>'Celkové pořadí'!P68</f>
        <v>0</v>
      </c>
      <c r="Q68" s="23"/>
      <c r="R68" s="95">
        <f t="shared" si="5"/>
        <v>0</v>
      </c>
      <c r="S68" s="95">
        <f t="shared" ref="S68:S131" si="12">IFERROR(IF(H68&gt;0,S$2,0)*VLOOKUP($C68,$AG:$AH,2,0),0)</f>
        <v>0</v>
      </c>
      <c r="T68" s="95">
        <f t="shared" ref="T68:T131" si="13">IFERROR(IF(I68&gt;0,T$2,0)*VLOOKUP($C68,$AG:$AH,2,0),0)</f>
        <v>0</v>
      </c>
      <c r="U68" s="95">
        <f t="shared" ref="U68:U131" si="14">IFERROR(IF(J68&gt;0,U$2,0)*VLOOKUP($C68,$AG:$AH,2,0),0)</f>
        <v>0</v>
      </c>
      <c r="V68" s="95">
        <f t="shared" ref="V68:V131" si="15">IFERROR(IF(K68&gt;0,V$2,0)*VLOOKUP($C68,$AG:$AH,2,0),0)</f>
        <v>0</v>
      </c>
      <c r="W68" s="95">
        <f t="shared" si="6"/>
        <v>0</v>
      </c>
      <c r="X68" s="95">
        <f t="shared" si="7"/>
        <v>0</v>
      </c>
      <c r="Y68" s="95">
        <f t="shared" si="8"/>
        <v>0</v>
      </c>
      <c r="Z68" s="95">
        <f t="shared" si="9"/>
        <v>0</v>
      </c>
      <c r="AA68" s="95">
        <f t="shared" si="10"/>
        <v>0</v>
      </c>
      <c r="AC68" s="32">
        <f t="shared" si="11"/>
        <v>1</v>
      </c>
    </row>
    <row r="69" spans="1:29" x14ac:dyDescent="0.25">
      <c r="A69" s="24"/>
      <c r="B69" s="39">
        <v>66</v>
      </c>
      <c r="C69" s="31">
        <f>'Celkové pořadí'!C69</f>
        <v>6</v>
      </c>
      <c r="D69" s="34" t="str">
        <f>'Celkové pořadí'!D69</f>
        <v>ATLANTIS</v>
      </c>
      <c r="E69" s="97" t="str">
        <f>VLOOKUP(D69,'Startovní listina'!B:I,8,0)</f>
        <v>ATLANTIDA</v>
      </c>
      <c r="F69" s="92">
        <f>'Celkové pořadí'!F69</f>
        <v>31</v>
      </c>
      <c r="G69" s="32">
        <f>'Celkové pořadí'!G69</f>
        <v>0</v>
      </c>
      <c r="H69" s="32">
        <f>'Celkové pořadí'!H69</f>
        <v>0</v>
      </c>
      <c r="I69" s="32">
        <f>'Celkové pořadí'!I69</f>
        <v>0</v>
      </c>
      <c r="J69" s="32">
        <f>'Celkové pořadí'!J69</f>
        <v>0</v>
      </c>
      <c r="K69" s="32">
        <f>'Celkové pořadí'!K69</f>
        <v>31</v>
      </c>
      <c r="L69" s="33">
        <f>'Celkové pořadí'!L69</f>
        <v>0</v>
      </c>
      <c r="M69" s="32">
        <f>'Celkové pořadí'!M69</f>
        <v>0</v>
      </c>
      <c r="N69" s="32">
        <f>'Celkové pořadí'!N69</f>
        <v>0</v>
      </c>
      <c r="O69" s="32">
        <f>'Celkové pořadí'!O69</f>
        <v>0</v>
      </c>
      <c r="P69" s="32">
        <f>'Celkové pořadí'!P69</f>
        <v>0</v>
      </c>
      <c r="Q69" s="23"/>
      <c r="R69" s="95">
        <f t="shared" ref="R69:R132" si="16">IFERROR(IF(G69&gt;0,R$2,0)*VLOOKUP($C69,$AG:$AH,2,0),0)</f>
        <v>0</v>
      </c>
      <c r="S69" s="95">
        <f t="shared" si="12"/>
        <v>0</v>
      </c>
      <c r="T69" s="95">
        <f t="shared" si="13"/>
        <v>0</v>
      </c>
      <c r="U69" s="95">
        <f t="shared" si="14"/>
        <v>0</v>
      </c>
      <c r="V69" s="95">
        <f t="shared" si="15"/>
        <v>0</v>
      </c>
      <c r="W69" s="95">
        <f t="shared" ref="W69:W132" si="17">IFERROR(IF(L69&gt;0,W$2,0)*VLOOKUP($C69,$AG:$AI,3,0),0)</f>
        <v>0</v>
      </c>
      <c r="X69" s="95">
        <f t="shared" ref="X69:X132" si="18">IFERROR(IF(M69&gt;0,X$2,0)*VLOOKUP($C69,$AG:$AH,2,0),0)</f>
        <v>0</v>
      </c>
      <c r="Y69" s="95">
        <f t="shared" ref="Y69:Y132" si="19">IFERROR(IF(N69&gt;0,Y$2,0)*VLOOKUP($C69,$AG:$AH,2,0),0)</f>
        <v>0</v>
      </c>
      <c r="Z69" s="95">
        <f t="shared" ref="Z69:Z132" si="20">IFERROR(IF(O69&gt;0,Z$2,0)*VLOOKUP($C69,$AG:$AJ,4,0),0)</f>
        <v>0</v>
      </c>
      <c r="AA69" s="95">
        <f t="shared" ref="AA69:AA132" si="21">IFERROR(IF(P69&gt;0,AA$2,0)*VLOOKUP($C69,$AG:$AH,2,0),0)</f>
        <v>0</v>
      </c>
      <c r="AC69" s="32">
        <f t="shared" ref="AC69:AC132" si="22">COUNT(G69:P69)-COUNTIF(G69:P69,0)</f>
        <v>1</v>
      </c>
    </row>
    <row r="70" spans="1:29" x14ac:dyDescent="0.25">
      <c r="A70" s="24"/>
      <c r="B70" s="39">
        <v>67</v>
      </c>
      <c r="C70" s="31">
        <f>'Celkové pořadí'!C70</f>
        <v>6</v>
      </c>
      <c r="D70" s="34" t="str">
        <f>'Celkové pořadí'!D70</f>
        <v>SCHRODER</v>
      </c>
      <c r="E70" s="97" t="str">
        <f>VLOOKUP(D70,'Startovní listina'!B:I,8,0)</f>
        <v>-</v>
      </c>
      <c r="F70" s="92">
        <f>'Celkové pořadí'!F70</f>
        <v>31</v>
      </c>
      <c r="G70" s="32">
        <f>'Celkové pořadí'!G70</f>
        <v>0</v>
      </c>
      <c r="H70" s="32">
        <f>'Celkové pořadí'!H70</f>
        <v>0</v>
      </c>
      <c r="I70" s="32">
        <f>'Celkové pořadí'!I70</f>
        <v>0</v>
      </c>
      <c r="J70" s="32">
        <f>'Celkové pořadí'!J70</f>
        <v>0</v>
      </c>
      <c r="K70" s="32">
        <f>'Celkové pořadí'!K70</f>
        <v>0</v>
      </c>
      <c r="L70" s="33">
        <f>'Celkové pořadí'!L70</f>
        <v>0</v>
      </c>
      <c r="M70" s="32">
        <f>'Celkové pořadí'!M70</f>
        <v>0</v>
      </c>
      <c r="N70" s="32">
        <f>'Celkové pořadí'!N70</f>
        <v>31</v>
      </c>
      <c r="O70" s="32">
        <f>'Celkové pořadí'!O70</f>
        <v>0</v>
      </c>
      <c r="P70" s="32">
        <f>'Celkové pořadí'!P70</f>
        <v>0</v>
      </c>
      <c r="Q70" s="23"/>
      <c r="R70" s="95">
        <f t="shared" si="16"/>
        <v>0</v>
      </c>
      <c r="S70" s="95">
        <f t="shared" si="12"/>
        <v>0</v>
      </c>
      <c r="T70" s="95">
        <f t="shared" si="13"/>
        <v>0</v>
      </c>
      <c r="U70" s="95">
        <f t="shared" si="14"/>
        <v>0</v>
      </c>
      <c r="V70" s="95">
        <f t="shared" si="15"/>
        <v>0</v>
      </c>
      <c r="W70" s="95">
        <f t="shared" si="17"/>
        <v>0</v>
      </c>
      <c r="X70" s="95">
        <f t="shared" si="18"/>
        <v>0</v>
      </c>
      <c r="Y70" s="95">
        <f t="shared" si="19"/>
        <v>0</v>
      </c>
      <c r="Z70" s="95">
        <f t="shared" si="20"/>
        <v>0</v>
      </c>
      <c r="AA70" s="95">
        <f t="shared" si="21"/>
        <v>0</v>
      </c>
      <c r="AC70" s="32">
        <f t="shared" si="22"/>
        <v>1</v>
      </c>
    </row>
    <row r="71" spans="1:29" x14ac:dyDescent="0.25">
      <c r="A71" s="24"/>
      <c r="B71" s="39">
        <v>68</v>
      </c>
      <c r="C71" s="31">
        <f>'Celkové pořadí'!C71</f>
        <v>3</v>
      </c>
      <c r="D71" s="34" t="str">
        <f>'Celkové pořadí'!D71</f>
        <v>KANALOA</v>
      </c>
      <c r="E71" s="97" t="str">
        <f>VLOOKUP(D71,'Startovní listina'!B:I,8,0)</f>
        <v>ŽUPANOVICE</v>
      </c>
      <c r="F71" s="92">
        <f>'Celkové pořadí'!F71</f>
        <v>30</v>
      </c>
      <c r="G71" s="32">
        <f>'Celkové pořadí'!G71</f>
        <v>0</v>
      </c>
      <c r="H71" s="32">
        <f>'Celkové pořadí'!H71</f>
        <v>0</v>
      </c>
      <c r="I71" s="32">
        <f>'Celkové pořadí'!I71</f>
        <v>0</v>
      </c>
      <c r="J71" s="32">
        <f>'Celkové pořadí'!J71</f>
        <v>0</v>
      </c>
      <c r="K71" s="32">
        <f>'Celkové pořadí'!K71</f>
        <v>30</v>
      </c>
      <c r="L71" s="33">
        <f>'Celkové pořadí'!L71</f>
        <v>0</v>
      </c>
      <c r="M71" s="32">
        <f>'Celkové pořadí'!M71</f>
        <v>0</v>
      </c>
      <c r="N71" s="32">
        <f>'Celkové pořadí'!N71</f>
        <v>0</v>
      </c>
      <c r="O71" s="32">
        <f>'Celkové pořadí'!O71</f>
        <v>0</v>
      </c>
      <c r="P71" s="32">
        <f>'Celkové pořadí'!P71</f>
        <v>0</v>
      </c>
      <c r="Q71" s="23"/>
      <c r="R71" s="95">
        <f t="shared" si="16"/>
        <v>0</v>
      </c>
      <c r="S71" s="95">
        <f t="shared" si="12"/>
        <v>0</v>
      </c>
      <c r="T71" s="95">
        <f t="shared" si="13"/>
        <v>0</v>
      </c>
      <c r="U71" s="95">
        <f t="shared" si="14"/>
        <v>0</v>
      </c>
      <c r="V71" s="95">
        <f t="shared" si="15"/>
        <v>3.2</v>
      </c>
      <c r="W71" s="95">
        <f t="shared" si="17"/>
        <v>0</v>
      </c>
      <c r="X71" s="95">
        <f t="shared" si="18"/>
        <v>0</v>
      </c>
      <c r="Y71" s="95">
        <f t="shared" si="19"/>
        <v>0</v>
      </c>
      <c r="Z71" s="95">
        <f t="shared" si="20"/>
        <v>0</v>
      </c>
      <c r="AA71" s="95">
        <f t="shared" si="21"/>
        <v>0</v>
      </c>
      <c r="AC71" s="32">
        <f t="shared" si="22"/>
        <v>1</v>
      </c>
    </row>
    <row r="72" spans="1:29" x14ac:dyDescent="0.25">
      <c r="A72" s="24"/>
      <c r="B72" s="39">
        <v>69</v>
      </c>
      <c r="C72" s="31">
        <f>'Celkové pořadí'!C72</f>
        <v>1</v>
      </c>
      <c r="D72" s="34" t="str">
        <f>'Celkové pořadí'!D72</f>
        <v>PÍĎALKA</v>
      </c>
      <c r="E72" s="97" t="str">
        <f>VLOOKUP(D72,'Startovní listina'!B:I,8,0)</f>
        <v>TJ CL</v>
      </c>
      <c r="F72" s="92">
        <f>'Celkové pořadí'!F72</f>
        <v>30</v>
      </c>
      <c r="G72" s="32">
        <f>'Celkové pořadí'!G72</f>
        <v>0</v>
      </c>
      <c r="H72" s="32">
        <f>'Celkové pořadí'!H72</f>
        <v>0</v>
      </c>
      <c r="I72" s="32">
        <f>'Celkové pořadí'!I72</f>
        <v>0</v>
      </c>
      <c r="J72" s="32">
        <f>'Celkové pořadí'!J72</f>
        <v>0</v>
      </c>
      <c r="K72" s="32">
        <f>'Celkové pořadí'!K72</f>
        <v>0</v>
      </c>
      <c r="L72" s="33">
        <f>'Celkové pořadí'!L72</f>
        <v>0</v>
      </c>
      <c r="M72" s="32">
        <f>'Celkové pořadí'!M72</f>
        <v>0</v>
      </c>
      <c r="N72" s="32">
        <f>'Celkové pořadí'!N72</f>
        <v>0</v>
      </c>
      <c r="O72" s="32">
        <f>'Celkové pořadí'!O72</f>
        <v>30</v>
      </c>
      <c r="P72" s="32">
        <f>'Celkové pořadí'!P72</f>
        <v>0</v>
      </c>
      <c r="Q72" s="23"/>
      <c r="R72" s="95">
        <f t="shared" si="16"/>
        <v>0</v>
      </c>
      <c r="S72" s="95">
        <f t="shared" si="12"/>
        <v>0</v>
      </c>
      <c r="T72" s="95">
        <f t="shared" si="13"/>
        <v>0</v>
      </c>
      <c r="U72" s="95">
        <f t="shared" si="14"/>
        <v>0</v>
      </c>
      <c r="V72" s="95">
        <f t="shared" si="15"/>
        <v>0</v>
      </c>
      <c r="W72" s="95">
        <f t="shared" si="17"/>
        <v>0</v>
      </c>
      <c r="X72" s="95">
        <f t="shared" si="18"/>
        <v>0</v>
      </c>
      <c r="Y72" s="95">
        <f t="shared" si="19"/>
        <v>0</v>
      </c>
      <c r="Z72" s="95">
        <f t="shared" si="20"/>
        <v>13</v>
      </c>
      <c r="AA72" s="95">
        <f t="shared" si="21"/>
        <v>0</v>
      </c>
      <c r="AC72" s="32">
        <f t="shared" si="22"/>
        <v>1</v>
      </c>
    </row>
    <row r="73" spans="1:29" x14ac:dyDescent="0.25">
      <c r="A73" s="24"/>
      <c r="B73" s="39">
        <v>70</v>
      </c>
      <c r="C73" s="31">
        <f>'Celkové pořadí'!C73</f>
        <v>2</v>
      </c>
      <c r="D73" s="34" t="str">
        <f>'Celkové pořadí'!D73</f>
        <v>ENID</v>
      </c>
      <c r="E73" s="97" t="str">
        <f>VLOOKUP(D73,'Startovní listina'!B:I,8,0)</f>
        <v>-</v>
      </c>
      <c r="F73" s="92">
        <f>'Celkové pořadí'!F73</f>
        <v>28</v>
      </c>
      <c r="G73" s="32">
        <f>'Celkové pořadí'!G73</f>
        <v>0</v>
      </c>
      <c r="H73" s="32">
        <f>'Celkové pořadí'!H73</f>
        <v>0</v>
      </c>
      <c r="I73" s="32">
        <f>'Celkové pořadí'!I73</f>
        <v>0</v>
      </c>
      <c r="J73" s="32">
        <f>'Celkové pořadí'!J73</f>
        <v>0</v>
      </c>
      <c r="K73" s="32">
        <f>'Celkové pořadí'!K73</f>
        <v>0</v>
      </c>
      <c r="L73" s="33">
        <f>'Celkové pořadí'!L73</f>
        <v>0</v>
      </c>
      <c r="M73" s="32">
        <f>'Celkové pořadí'!M73</f>
        <v>0</v>
      </c>
      <c r="N73" s="32">
        <f>'Celkové pořadí'!N73</f>
        <v>0</v>
      </c>
      <c r="O73" s="32">
        <f>'Celkové pořadí'!O73</f>
        <v>28</v>
      </c>
      <c r="P73" s="32">
        <f>'Celkové pořadí'!P73</f>
        <v>0</v>
      </c>
      <c r="Q73" s="23"/>
      <c r="R73" s="95">
        <f t="shared" si="16"/>
        <v>0</v>
      </c>
      <c r="S73" s="95">
        <f t="shared" si="12"/>
        <v>0</v>
      </c>
      <c r="T73" s="95">
        <f t="shared" si="13"/>
        <v>0</v>
      </c>
      <c r="U73" s="95">
        <f t="shared" si="14"/>
        <v>0</v>
      </c>
      <c r="V73" s="95">
        <f t="shared" si="15"/>
        <v>0</v>
      </c>
      <c r="W73" s="95">
        <f t="shared" si="17"/>
        <v>0</v>
      </c>
      <c r="X73" s="95">
        <f t="shared" si="18"/>
        <v>0</v>
      </c>
      <c r="Y73" s="95">
        <f t="shared" si="19"/>
        <v>0</v>
      </c>
      <c r="Z73" s="95">
        <f t="shared" si="20"/>
        <v>19.5</v>
      </c>
      <c r="AA73" s="95">
        <f t="shared" si="21"/>
        <v>0</v>
      </c>
      <c r="AC73" s="32">
        <f t="shared" si="22"/>
        <v>1</v>
      </c>
    </row>
    <row r="74" spans="1:29" x14ac:dyDescent="0.25">
      <c r="A74" s="24"/>
      <c r="B74" s="39">
        <v>71</v>
      </c>
      <c r="C74" s="31">
        <f>'Celkové pořadí'!C74</f>
        <v>4</v>
      </c>
      <c r="D74" s="34" t="str">
        <f>'Celkové pořadí'!D74</f>
        <v>HEIDI</v>
      </c>
      <c r="E74" s="97" t="str">
        <f>VLOOKUP(D74,'Startovní listina'!B:I,8,0)</f>
        <v>JKK</v>
      </c>
      <c r="F74" s="92">
        <f>'Celkové pořadí'!F74</f>
        <v>27</v>
      </c>
      <c r="G74" s="32">
        <f>'Celkové pořadí'!G74</f>
        <v>0</v>
      </c>
      <c r="H74" s="32">
        <f>'Celkové pořadí'!H74</f>
        <v>0</v>
      </c>
      <c r="I74" s="32">
        <f>'Celkové pořadí'!I74</f>
        <v>2</v>
      </c>
      <c r="J74" s="32">
        <f>'Celkové pořadí'!J74</f>
        <v>0</v>
      </c>
      <c r="K74" s="32">
        <f>'Celkové pořadí'!K74</f>
        <v>12</v>
      </c>
      <c r="L74" s="33">
        <f>'Celkové pořadí'!L74</f>
        <v>4</v>
      </c>
      <c r="M74" s="32">
        <f>'Celkové pořadí'!M74</f>
        <v>0</v>
      </c>
      <c r="N74" s="32">
        <f>'Celkové pořadí'!N74</f>
        <v>0</v>
      </c>
      <c r="O74" s="32">
        <f>'Celkové pořadí'!O74</f>
        <v>0</v>
      </c>
      <c r="P74" s="32">
        <f>'Celkové pořadí'!P74</f>
        <v>9</v>
      </c>
      <c r="Q74" s="23"/>
      <c r="R74" s="95">
        <f t="shared" si="16"/>
        <v>0</v>
      </c>
      <c r="S74" s="95">
        <f t="shared" si="12"/>
        <v>0</v>
      </c>
      <c r="T74" s="95">
        <f t="shared" si="13"/>
        <v>6</v>
      </c>
      <c r="U74" s="95">
        <f t="shared" si="14"/>
        <v>0</v>
      </c>
      <c r="V74" s="95">
        <f t="shared" si="15"/>
        <v>3.2</v>
      </c>
      <c r="W74" s="95">
        <f t="shared" si="17"/>
        <v>6</v>
      </c>
      <c r="X74" s="95">
        <f t="shared" si="18"/>
        <v>0</v>
      </c>
      <c r="Y74" s="95">
        <f t="shared" si="19"/>
        <v>0</v>
      </c>
      <c r="Z74" s="95">
        <f t="shared" si="20"/>
        <v>0</v>
      </c>
      <c r="AA74" s="95">
        <f t="shared" si="21"/>
        <v>3</v>
      </c>
      <c r="AC74" s="32">
        <f t="shared" si="22"/>
        <v>4</v>
      </c>
    </row>
    <row r="75" spans="1:29" x14ac:dyDescent="0.25">
      <c r="A75" s="24"/>
      <c r="B75" s="39">
        <v>72</v>
      </c>
      <c r="C75" s="31">
        <f>'Celkové pořadí'!C75</f>
        <v>4</v>
      </c>
      <c r="D75" s="34" t="str">
        <f>'Celkové pořadí'!D75</f>
        <v>VEGA</v>
      </c>
      <c r="E75" s="97" t="str">
        <f>VLOOKUP(D75,'Startovní listina'!B:I,8,0)</f>
        <v>JKK</v>
      </c>
      <c r="F75" s="92">
        <f>'Celkové pořadí'!F75</f>
        <v>27</v>
      </c>
      <c r="G75" s="32">
        <f>'Celkové pořadí'!G75</f>
        <v>0</v>
      </c>
      <c r="H75" s="32">
        <f>'Celkové pořadí'!H75</f>
        <v>17</v>
      </c>
      <c r="I75" s="32">
        <f>'Celkové pořadí'!I75</f>
        <v>0</v>
      </c>
      <c r="J75" s="32">
        <f>'Celkové pořadí'!J75</f>
        <v>0</v>
      </c>
      <c r="K75" s="32">
        <f>'Celkové pořadí'!K75</f>
        <v>0</v>
      </c>
      <c r="L75" s="33">
        <f>'Celkové pořadí'!L75</f>
        <v>10</v>
      </c>
      <c r="M75" s="32">
        <f>'Celkové pořadí'!M75</f>
        <v>0</v>
      </c>
      <c r="N75" s="32">
        <f>'Celkové pořadí'!N75</f>
        <v>0</v>
      </c>
      <c r="O75" s="32">
        <f>'Celkové pořadí'!O75</f>
        <v>0</v>
      </c>
      <c r="P75" s="32">
        <f>'Celkové pořadí'!P75</f>
        <v>0</v>
      </c>
      <c r="Q75" s="23"/>
      <c r="R75" s="95">
        <f t="shared" si="16"/>
        <v>0</v>
      </c>
      <c r="S75" s="95">
        <f t="shared" si="12"/>
        <v>5.4</v>
      </c>
      <c r="T75" s="95">
        <f t="shared" si="13"/>
        <v>0</v>
      </c>
      <c r="U75" s="95">
        <f t="shared" si="14"/>
        <v>0</v>
      </c>
      <c r="V75" s="95">
        <f t="shared" si="15"/>
        <v>0</v>
      </c>
      <c r="W75" s="95">
        <f t="shared" si="17"/>
        <v>6</v>
      </c>
      <c r="X75" s="95">
        <f t="shared" si="18"/>
        <v>0</v>
      </c>
      <c r="Y75" s="95">
        <f t="shared" si="19"/>
        <v>0</v>
      </c>
      <c r="Z75" s="95">
        <f t="shared" si="20"/>
        <v>0</v>
      </c>
      <c r="AA75" s="95">
        <f t="shared" si="21"/>
        <v>0</v>
      </c>
      <c r="AC75" s="32">
        <f t="shared" si="22"/>
        <v>2</v>
      </c>
    </row>
    <row r="76" spans="1:29" x14ac:dyDescent="0.25">
      <c r="A76" s="24"/>
      <c r="B76" s="39">
        <v>73</v>
      </c>
      <c r="C76" s="31">
        <f>'Celkové pořadí'!C76</f>
        <v>5</v>
      </c>
      <c r="D76" s="34" t="str">
        <f>'Celkové pořadí'!D76</f>
        <v>PELIKÁN</v>
      </c>
      <c r="E76" s="97" t="str">
        <f>VLOOKUP(D76,'Startovní listina'!B:I,8,0)</f>
        <v>TATRAN</v>
      </c>
      <c r="F76" s="92">
        <f>'Celkové pořadí'!F76</f>
        <v>24</v>
      </c>
      <c r="G76" s="32">
        <f>'Celkové pořadí'!G76</f>
        <v>0</v>
      </c>
      <c r="H76" s="32">
        <f>'Celkové pořadí'!H76</f>
        <v>0</v>
      </c>
      <c r="I76" s="32">
        <f>'Celkové pořadí'!I76</f>
        <v>0</v>
      </c>
      <c r="J76" s="32">
        <f>'Celkové pořadí'!J76</f>
        <v>1</v>
      </c>
      <c r="K76" s="32">
        <f>'Celkové pořadí'!K76</f>
        <v>13</v>
      </c>
      <c r="L76" s="33">
        <f>'Celkové pořadí'!L76</f>
        <v>0</v>
      </c>
      <c r="M76" s="32">
        <f>'Celkové pořadí'!M76</f>
        <v>2</v>
      </c>
      <c r="N76" s="32">
        <f>'Celkové pořadí'!N76</f>
        <v>1</v>
      </c>
      <c r="O76" s="32">
        <f>'Celkové pořadí'!O76</f>
        <v>0</v>
      </c>
      <c r="P76" s="32">
        <f>'Celkové pořadí'!P76</f>
        <v>7</v>
      </c>
      <c r="Q76" s="23"/>
      <c r="R76" s="95">
        <f t="shared" si="16"/>
        <v>0</v>
      </c>
      <c r="S76" s="95">
        <f t="shared" si="12"/>
        <v>0</v>
      </c>
      <c r="T76" s="95">
        <f t="shared" si="13"/>
        <v>0</v>
      </c>
      <c r="U76" s="95">
        <f t="shared" si="14"/>
        <v>3</v>
      </c>
      <c r="V76" s="95">
        <f t="shared" si="15"/>
        <v>3.2</v>
      </c>
      <c r="W76" s="95">
        <f t="shared" si="17"/>
        <v>0</v>
      </c>
      <c r="X76" s="95">
        <f t="shared" si="18"/>
        <v>6</v>
      </c>
      <c r="Y76" s="95">
        <f t="shared" si="19"/>
        <v>3.9</v>
      </c>
      <c r="Z76" s="95">
        <f t="shared" si="20"/>
        <v>0</v>
      </c>
      <c r="AA76" s="95">
        <f t="shared" si="21"/>
        <v>3</v>
      </c>
      <c r="AC76" s="32">
        <f t="shared" si="22"/>
        <v>5</v>
      </c>
    </row>
    <row r="77" spans="1:29" x14ac:dyDescent="0.25">
      <c r="A77" s="24"/>
      <c r="B77" s="39">
        <v>74</v>
      </c>
      <c r="C77" s="31">
        <f>'Celkové pořadí'!C77</f>
        <v>6</v>
      </c>
      <c r="D77" s="34" t="str">
        <f>'Celkové pořadí'!D77</f>
        <v>NIAGARA</v>
      </c>
      <c r="E77" s="97" t="str">
        <f>VLOOKUP(D77,'Startovní listina'!B:I,8,0)</f>
        <v>MODRÁ LODĚNICE</v>
      </c>
      <c r="F77" s="92">
        <f>'Celkové pořadí'!F77</f>
        <v>23</v>
      </c>
      <c r="G77" s="32">
        <f>'Celkové pořadí'!G77</f>
        <v>0</v>
      </c>
      <c r="H77" s="32">
        <f>'Celkové pořadí'!H77</f>
        <v>0</v>
      </c>
      <c r="I77" s="32">
        <f>'Celkové pořadí'!I77</f>
        <v>0</v>
      </c>
      <c r="J77" s="32">
        <f>'Celkové pořadí'!J77</f>
        <v>0</v>
      </c>
      <c r="K77" s="32">
        <f>'Celkové pořadí'!K77</f>
        <v>0</v>
      </c>
      <c r="L77" s="33">
        <f>'Celkové pořadí'!L77</f>
        <v>0</v>
      </c>
      <c r="M77" s="32">
        <f>'Celkové pořadí'!M77</f>
        <v>0</v>
      </c>
      <c r="N77" s="32">
        <f>'Celkové pořadí'!N77</f>
        <v>23</v>
      </c>
      <c r="O77" s="32">
        <f>'Celkové pořadí'!O77</f>
        <v>0</v>
      </c>
      <c r="P77" s="32">
        <f>'Celkové pořadí'!P77</f>
        <v>0</v>
      </c>
      <c r="Q77" s="23"/>
      <c r="R77" s="95">
        <f t="shared" si="16"/>
        <v>0</v>
      </c>
      <c r="S77" s="95">
        <f t="shared" si="12"/>
        <v>0</v>
      </c>
      <c r="T77" s="95">
        <f t="shared" si="13"/>
        <v>0</v>
      </c>
      <c r="U77" s="95">
        <f t="shared" si="14"/>
        <v>0</v>
      </c>
      <c r="V77" s="95">
        <f t="shared" si="15"/>
        <v>0</v>
      </c>
      <c r="W77" s="95">
        <f t="shared" si="17"/>
        <v>0</v>
      </c>
      <c r="X77" s="95">
        <f t="shared" si="18"/>
        <v>0</v>
      </c>
      <c r="Y77" s="95">
        <f t="shared" si="19"/>
        <v>0</v>
      </c>
      <c r="Z77" s="95">
        <f t="shared" si="20"/>
        <v>0</v>
      </c>
      <c r="AA77" s="95">
        <f t="shared" si="21"/>
        <v>0</v>
      </c>
      <c r="AC77" s="32">
        <f t="shared" si="22"/>
        <v>1</v>
      </c>
    </row>
    <row r="78" spans="1:29" x14ac:dyDescent="0.25">
      <c r="A78" s="24"/>
      <c r="B78" s="39">
        <v>75</v>
      </c>
      <c r="C78" s="31">
        <f>'Celkové pořadí'!C78</f>
        <v>5</v>
      </c>
      <c r="D78" s="34" t="str">
        <f>'Celkové pořadí'!D78</f>
        <v>TEREZA</v>
      </c>
      <c r="E78" s="97" t="str">
        <f>VLOOKUP(D78,'Startovní listina'!B:I,8,0)</f>
        <v>MODRÁ LODĚNICE</v>
      </c>
      <c r="F78" s="92">
        <f>'Celkové pořadí'!F78</f>
        <v>22</v>
      </c>
      <c r="G78" s="32">
        <f>'Celkové pořadí'!G78</f>
        <v>0</v>
      </c>
      <c r="H78" s="32">
        <f>'Celkové pořadí'!H78</f>
        <v>0</v>
      </c>
      <c r="I78" s="32">
        <f>'Celkové pořadí'!I78</f>
        <v>0</v>
      </c>
      <c r="J78" s="32">
        <f>'Celkové pořadí'!J78</f>
        <v>0</v>
      </c>
      <c r="K78" s="32">
        <f>'Celkové pořadí'!K78</f>
        <v>0</v>
      </c>
      <c r="L78" s="33">
        <f>'Celkové pořadí'!L78</f>
        <v>0</v>
      </c>
      <c r="M78" s="32">
        <f>'Celkové pořadí'!M78</f>
        <v>0</v>
      </c>
      <c r="N78" s="32">
        <f>'Celkové pořadí'!N78</f>
        <v>22</v>
      </c>
      <c r="O78" s="32">
        <f>'Celkové pořadí'!O78</f>
        <v>0</v>
      </c>
      <c r="P78" s="32">
        <f>'Celkové pořadí'!P78</f>
        <v>0</v>
      </c>
      <c r="Q78" s="23"/>
      <c r="R78" s="95">
        <f t="shared" si="16"/>
        <v>0</v>
      </c>
      <c r="S78" s="95">
        <f t="shared" si="12"/>
        <v>0</v>
      </c>
      <c r="T78" s="95">
        <f t="shared" si="13"/>
        <v>0</v>
      </c>
      <c r="U78" s="95">
        <f t="shared" si="14"/>
        <v>0</v>
      </c>
      <c r="V78" s="95">
        <f t="shared" si="15"/>
        <v>0</v>
      </c>
      <c r="W78" s="95">
        <f t="shared" si="17"/>
        <v>0</v>
      </c>
      <c r="X78" s="95">
        <f t="shared" si="18"/>
        <v>0</v>
      </c>
      <c r="Y78" s="95">
        <f t="shared" si="19"/>
        <v>3.9</v>
      </c>
      <c r="Z78" s="95">
        <f t="shared" si="20"/>
        <v>0</v>
      </c>
      <c r="AA78" s="95">
        <f t="shared" si="21"/>
        <v>0</v>
      </c>
      <c r="AC78" s="32">
        <f t="shared" si="22"/>
        <v>1</v>
      </c>
    </row>
    <row r="79" spans="1:29" x14ac:dyDescent="0.25">
      <c r="A79" s="24"/>
      <c r="B79" s="39">
        <v>76</v>
      </c>
      <c r="C79" s="31">
        <f>'Celkové pořadí'!C79</f>
        <v>4</v>
      </c>
      <c r="D79" s="34" t="str">
        <f>'Celkové pořadí'!D79</f>
        <v>ALINE</v>
      </c>
      <c r="E79" s="97" t="str">
        <f>VLOOKUP(D79,'Startovní listina'!B:I,8,0)</f>
        <v>-</v>
      </c>
      <c r="F79" s="92">
        <f>'Celkové pořadí'!F79</f>
        <v>20</v>
      </c>
      <c r="G79" s="32">
        <f>'Celkové pořadí'!G79</f>
        <v>10</v>
      </c>
      <c r="H79" s="32">
        <f>'Celkové pořadí'!H79</f>
        <v>10</v>
      </c>
      <c r="I79" s="32">
        <f>'Celkové pořadí'!I79</f>
        <v>0</v>
      </c>
      <c r="J79" s="32">
        <f>'Celkové pořadí'!J79</f>
        <v>0</v>
      </c>
      <c r="K79" s="32">
        <f>'Celkové pořadí'!K79</f>
        <v>0</v>
      </c>
      <c r="L79" s="33">
        <f>'Celkové pořadí'!L79</f>
        <v>0</v>
      </c>
      <c r="M79" s="32">
        <f>'Celkové pořadí'!M79</f>
        <v>0</v>
      </c>
      <c r="N79" s="32">
        <f>'Celkové pořadí'!N79</f>
        <v>0</v>
      </c>
      <c r="O79" s="32">
        <f>'Celkové pořadí'!O79</f>
        <v>0</v>
      </c>
      <c r="P79" s="32">
        <f>'Celkové pořadí'!P79</f>
        <v>0</v>
      </c>
      <c r="Q79" s="23"/>
      <c r="R79" s="95">
        <f t="shared" si="16"/>
        <v>6.4</v>
      </c>
      <c r="S79" s="95">
        <f t="shared" si="12"/>
        <v>5.4</v>
      </c>
      <c r="T79" s="95">
        <f t="shared" si="13"/>
        <v>0</v>
      </c>
      <c r="U79" s="95">
        <f t="shared" si="14"/>
        <v>0</v>
      </c>
      <c r="V79" s="95">
        <f t="shared" si="15"/>
        <v>0</v>
      </c>
      <c r="W79" s="95">
        <f t="shared" si="17"/>
        <v>0</v>
      </c>
      <c r="X79" s="95">
        <f t="shared" si="18"/>
        <v>0</v>
      </c>
      <c r="Y79" s="95">
        <f t="shared" si="19"/>
        <v>0</v>
      </c>
      <c r="Z79" s="95">
        <f t="shared" si="20"/>
        <v>0</v>
      </c>
      <c r="AA79" s="95">
        <f t="shared" si="21"/>
        <v>0</v>
      </c>
      <c r="AC79" s="32">
        <f t="shared" si="22"/>
        <v>2</v>
      </c>
    </row>
    <row r="80" spans="1:29" x14ac:dyDescent="0.25">
      <c r="A80" s="24"/>
      <c r="B80" s="39">
        <v>77</v>
      </c>
      <c r="C80" s="31">
        <f>'Celkové pořadí'!C80</f>
        <v>4</v>
      </c>
      <c r="D80" s="34" t="str">
        <f>'Celkové pořadí'!D80</f>
        <v>DORY</v>
      </c>
      <c r="E80" s="97" t="str">
        <f>VLOOKUP(D80,'Startovní listina'!B:I,8,0)</f>
        <v>YCKP</v>
      </c>
      <c r="F80" s="92">
        <f>'Celkové pořadí'!F80</f>
        <v>20</v>
      </c>
      <c r="G80" s="32">
        <f>'Celkové pořadí'!G80</f>
        <v>0</v>
      </c>
      <c r="H80" s="32">
        <f>'Celkové pořadí'!H80</f>
        <v>20</v>
      </c>
      <c r="I80" s="32">
        <f>'Celkové pořadí'!I80</f>
        <v>0</v>
      </c>
      <c r="J80" s="32">
        <f>'Celkové pořadí'!J80</f>
        <v>0</v>
      </c>
      <c r="K80" s="32">
        <f>'Celkové pořadí'!K80</f>
        <v>0</v>
      </c>
      <c r="L80" s="33">
        <f>'Celkové pořadí'!L80</f>
        <v>0</v>
      </c>
      <c r="M80" s="32">
        <f>'Celkové pořadí'!M80</f>
        <v>0</v>
      </c>
      <c r="N80" s="32">
        <f>'Celkové pořadí'!N80</f>
        <v>0</v>
      </c>
      <c r="O80" s="32">
        <f>'Celkové pořadí'!O80</f>
        <v>0</v>
      </c>
      <c r="P80" s="32">
        <f>'Celkové pořadí'!P80</f>
        <v>0</v>
      </c>
      <c r="Q80" s="23"/>
      <c r="R80" s="95">
        <f t="shared" si="16"/>
        <v>0</v>
      </c>
      <c r="S80" s="95">
        <f t="shared" si="12"/>
        <v>5.4</v>
      </c>
      <c r="T80" s="95">
        <f t="shared" si="13"/>
        <v>0</v>
      </c>
      <c r="U80" s="95">
        <f t="shared" si="14"/>
        <v>0</v>
      </c>
      <c r="V80" s="95">
        <f t="shared" si="15"/>
        <v>0</v>
      </c>
      <c r="W80" s="95">
        <f t="shared" si="17"/>
        <v>0</v>
      </c>
      <c r="X80" s="95">
        <f t="shared" si="18"/>
        <v>0</v>
      </c>
      <c r="Y80" s="95">
        <f t="shared" si="19"/>
        <v>0</v>
      </c>
      <c r="Z80" s="95">
        <f t="shared" si="20"/>
        <v>0</v>
      </c>
      <c r="AA80" s="95">
        <f t="shared" si="21"/>
        <v>0</v>
      </c>
      <c r="AC80" s="32">
        <f t="shared" si="22"/>
        <v>1</v>
      </c>
    </row>
    <row r="81" spans="1:29" x14ac:dyDescent="0.25">
      <c r="A81" s="24"/>
      <c r="B81" s="39">
        <v>78</v>
      </c>
      <c r="C81" s="31">
        <f>'Celkové pořadí'!C81</f>
        <v>3</v>
      </c>
      <c r="D81" s="34" t="str">
        <f>'Celkové pořadí'!D81</f>
        <v>SKYLLA</v>
      </c>
      <c r="E81" s="97" t="str">
        <f>VLOOKUP(D81,'Startovní listina'!B:I,8,0)</f>
        <v>-</v>
      </c>
      <c r="F81" s="92">
        <f>'Celkové pořadí'!F81</f>
        <v>20</v>
      </c>
      <c r="G81" s="32">
        <f>'Celkové pořadí'!G81</f>
        <v>0</v>
      </c>
      <c r="H81" s="32">
        <f>'Celkové pořadí'!H81</f>
        <v>0</v>
      </c>
      <c r="I81" s="32">
        <f>'Celkové pořadí'!I81</f>
        <v>0</v>
      </c>
      <c r="J81" s="32">
        <f>'Celkové pořadí'!J81</f>
        <v>0</v>
      </c>
      <c r="K81" s="32">
        <f>'Celkové pořadí'!K81</f>
        <v>0</v>
      </c>
      <c r="L81" s="33">
        <f>'Celkové pořadí'!L81</f>
        <v>0</v>
      </c>
      <c r="M81" s="32">
        <f>'Celkové pořadí'!M81</f>
        <v>20</v>
      </c>
      <c r="N81" s="32">
        <f>'Celkové pořadí'!N81</f>
        <v>0</v>
      </c>
      <c r="O81" s="32">
        <f>'Celkové pořadí'!O81</f>
        <v>0</v>
      </c>
      <c r="P81" s="32">
        <f>'Celkové pořadí'!P81</f>
        <v>0</v>
      </c>
      <c r="Q81" s="23"/>
      <c r="R81" s="95">
        <f t="shared" si="16"/>
        <v>0</v>
      </c>
      <c r="S81" s="95">
        <f t="shared" si="12"/>
        <v>0</v>
      </c>
      <c r="T81" s="95">
        <f t="shared" si="13"/>
        <v>0</v>
      </c>
      <c r="U81" s="95">
        <f t="shared" si="14"/>
        <v>0</v>
      </c>
      <c r="V81" s="95">
        <f t="shared" si="15"/>
        <v>0</v>
      </c>
      <c r="W81" s="95">
        <f t="shared" si="17"/>
        <v>0</v>
      </c>
      <c r="X81" s="95">
        <f t="shared" si="18"/>
        <v>6</v>
      </c>
      <c r="Y81" s="95">
        <f t="shared" si="19"/>
        <v>0</v>
      </c>
      <c r="Z81" s="95">
        <f t="shared" si="20"/>
        <v>0</v>
      </c>
      <c r="AA81" s="95">
        <f t="shared" si="21"/>
        <v>0</v>
      </c>
      <c r="AC81" s="32">
        <f t="shared" si="22"/>
        <v>1</v>
      </c>
    </row>
    <row r="82" spans="1:29" x14ac:dyDescent="0.25">
      <c r="A82" s="24"/>
      <c r="B82" s="39">
        <v>79</v>
      </c>
      <c r="C82" s="31">
        <f>'Celkové pořadí'!C82</f>
        <v>2</v>
      </c>
      <c r="D82" s="34" t="str">
        <f>'Celkové pořadí'!D82</f>
        <v>FINN</v>
      </c>
      <c r="E82" s="97" t="str">
        <f>VLOOKUP(D82,'Startovní listina'!B:I,8,0)</f>
        <v>-</v>
      </c>
      <c r="F82" s="92">
        <f>'Celkové pořadí'!F82</f>
        <v>19</v>
      </c>
      <c r="G82" s="32">
        <f>'Celkové pořadí'!G82</f>
        <v>0</v>
      </c>
      <c r="H82" s="32">
        <f>'Celkové pořadí'!H82</f>
        <v>19</v>
      </c>
      <c r="I82" s="32">
        <f>'Celkové pořadí'!I82</f>
        <v>0</v>
      </c>
      <c r="J82" s="32">
        <f>'Celkové pořadí'!J82</f>
        <v>0</v>
      </c>
      <c r="K82" s="32">
        <f>'Celkové pořadí'!K82</f>
        <v>0</v>
      </c>
      <c r="L82" s="33">
        <f>'Celkové pořadí'!L82</f>
        <v>0</v>
      </c>
      <c r="M82" s="32">
        <f>'Celkové pořadí'!M82</f>
        <v>0</v>
      </c>
      <c r="N82" s="32">
        <f>'Celkové pořadí'!N82</f>
        <v>0</v>
      </c>
      <c r="O82" s="32">
        <f>'Celkové pořadí'!O82</f>
        <v>0</v>
      </c>
      <c r="P82" s="32">
        <f>'Celkové pořadí'!P82</f>
        <v>0</v>
      </c>
      <c r="Q82" s="23"/>
      <c r="R82" s="95">
        <f t="shared" si="16"/>
        <v>0</v>
      </c>
      <c r="S82" s="95">
        <f t="shared" si="12"/>
        <v>10.8</v>
      </c>
      <c r="T82" s="95">
        <f t="shared" si="13"/>
        <v>0</v>
      </c>
      <c r="U82" s="95">
        <f t="shared" si="14"/>
        <v>0</v>
      </c>
      <c r="V82" s="95">
        <f t="shared" si="15"/>
        <v>0</v>
      </c>
      <c r="W82" s="95">
        <f t="shared" si="17"/>
        <v>0</v>
      </c>
      <c r="X82" s="95">
        <f t="shared" si="18"/>
        <v>0</v>
      </c>
      <c r="Y82" s="95">
        <f t="shared" si="19"/>
        <v>0</v>
      </c>
      <c r="Z82" s="95">
        <f t="shared" si="20"/>
        <v>0</v>
      </c>
      <c r="AA82" s="95">
        <f t="shared" si="21"/>
        <v>0</v>
      </c>
      <c r="AC82" s="32">
        <f t="shared" si="22"/>
        <v>1</v>
      </c>
    </row>
    <row r="83" spans="1:29" x14ac:dyDescent="0.25">
      <c r="A83" s="24"/>
      <c r="B83" s="39">
        <v>80</v>
      </c>
      <c r="C83" s="31">
        <f>'Celkové pořadí'!C83</f>
        <v>1</v>
      </c>
      <c r="D83" s="34" t="str">
        <f>'Celkové pořadí'!D83</f>
        <v>PERFORMANCE</v>
      </c>
      <c r="E83" s="97" t="str">
        <f>VLOOKUP(D83,'Startovní listina'!B:I,8,0)</f>
        <v>YCKP</v>
      </c>
      <c r="F83" s="92">
        <f>'Celkové pořadí'!F83</f>
        <v>19</v>
      </c>
      <c r="G83" s="32">
        <f>'Celkové pořadí'!G83</f>
        <v>0</v>
      </c>
      <c r="H83" s="32">
        <f>'Celkové pořadí'!H83</f>
        <v>0</v>
      </c>
      <c r="I83" s="32">
        <f>'Celkové pořadí'!I83</f>
        <v>0</v>
      </c>
      <c r="J83" s="32">
        <f>'Celkové pořadí'!J83</f>
        <v>19</v>
      </c>
      <c r="K83" s="32">
        <f>'Celkové pořadí'!K83</f>
        <v>0</v>
      </c>
      <c r="L83" s="33">
        <f>'Celkové pořadí'!L83</f>
        <v>0</v>
      </c>
      <c r="M83" s="32">
        <f>'Celkové pořadí'!M83</f>
        <v>0</v>
      </c>
      <c r="N83" s="32">
        <f>'Celkové pořadí'!N83</f>
        <v>0</v>
      </c>
      <c r="O83" s="32">
        <f>'Celkové pořadí'!O83</f>
        <v>0</v>
      </c>
      <c r="P83" s="32">
        <f>'Celkové pořadí'!P83</f>
        <v>0</v>
      </c>
      <c r="Q83" s="23"/>
      <c r="R83" s="95">
        <f t="shared" si="16"/>
        <v>0</v>
      </c>
      <c r="S83" s="95">
        <f t="shared" si="12"/>
        <v>0</v>
      </c>
      <c r="T83" s="95">
        <f t="shared" si="13"/>
        <v>0</v>
      </c>
      <c r="U83" s="95">
        <f t="shared" si="14"/>
        <v>3</v>
      </c>
      <c r="V83" s="95">
        <f t="shared" si="15"/>
        <v>0</v>
      </c>
      <c r="W83" s="95">
        <f t="shared" si="17"/>
        <v>0</v>
      </c>
      <c r="X83" s="95">
        <f t="shared" si="18"/>
        <v>0</v>
      </c>
      <c r="Y83" s="95">
        <f t="shared" si="19"/>
        <v>0</v>
      </c>
      <c r="Z83" s="95">
        <f t="shared" si="20"/>
        <v>0</v>
      </c>
      <c r="AA83" s="95">
        <f t="shared" si="21"/>
        <v>0</v>
      </c>
      <c r="AC83" s="32">
        <f t="shared" si="22"/>
        <v>1</v>
      </c>
    </row>
    <row r="84" spans="1:29" x14ac:dyDescent="0.25">
      <c r="A84" s="24"/>
      <c r="B84" s="39">
        <v>81</v>
      </c>
      <c r="C84" s="31">
        <f>'Celkové pořadí'!C84</f>
        <v>6</v>
      </c>
      <c r="D84" s="34" t="str">
        <f>'Celkové pořadí'!D84</f>
        <v>URSUS</v>
      </c>
      <c r="E84" s="97" t="str">
        <f>VLOOKUP(D84,'Startovní listina'!B:I,8,0)</f>
        <v>MODRÁ LODĚNICE</v>
      </c>
      <c r="F84" s="92">
        <f>'Celkové pořadí'!F84</f>
        <v>19</v>
      </c>
      <c r="G84" s="32">
        <f>'Celkové pořadí'!G84</f>
        <v>0</v>
      </c>
      <c r="H84" s="32">
        <f>'Celkové pořadí'!H84</f>
        <v>0</v>
      </c>
      <c r="I84" s="32">
        <f>'Celkové pořadí'!I84</f>
        <v>0</v>
      </c>
      <c r="J84" s="32">
        <f>'Celkové pořadí'!J84</f>
        <v>0</v>
      </c>
      <c r="K84" s="32">
        <f>'Celkové pořadí'!K84</f>
        <v>0</v>
      </c>
      <c r="L84" s="33">
        <f>'Celkové pořadí'!L84</f>
        <v>0</v>
      </c>
      <c r="M84" s="32">
        <f>'Celkové pořadí'!M84</f>
        <v>0</v>
      </c>
      <c r="N84" s="32">
        <f>'Celkové pořadí'!N84</f>
        <v>19</v>
      </c>
      <c r="O84" s="32">
        <f>'Celkové pořadí'!O84</f>
        <v>0</v>
      </c>
      <c r="P84" s="32">
        <f>'Celkové pořadí'!P84</f>
        <v>0</v>
      </c>
      <c r="Q84" s="23"/>
      <c r="R84" s="95">
        <f t="shared" si="16"/>
        <v>0</v>
      </c>
      <c r="S84" s="95">
        <f t="shared" si="12"/>
        <v>0</v>
      </c>
      <c r="T84" s="95">
        <f t="shared" si="13"/>
        <v>0</v>
      </c>
      <c r="U84" s="95">
        <f t="shared" si="14"/>
        <v>0</v>
      </c>
      <c r="V84" s="95">
        <f t="shared" si="15"/>
        <v>0</v>
      </c>
      <c r="W84" s="95">
        <f t="shared" si="17"/>
        <v>0</v>
      </c>
      <c r="X84" s="95">
        <f t="shared" si="18"/>
        <v>0</v>
      </c>
      <c r="Y84" s="95">
        <f t="shared" si="19"/>
        <v>0</v>
      </c>
      <c r="Z84" s="95">
        <f t="shared" si="20"/>
        <v>0</v>
      </c>
      <c r="AA84" s="95">
        <f t="shared" si="21"/>
        <v>0</v>
      </c>
      <c r="AC84" s="32">
        <f t="shared" si="22"/>
        <v>1</v>
      </c>
    </row>
    <row r="85" spans="1:29" x14ac:dyDescent="0.25">
      <c r="A85" s="24"/>
      <c r="B85" s="39">
        <v>82</v>
      </c>
      <c r="C85" s="31">
        <f>'Celkové pořadí'!C85</f>
        <v>4</v>
      </c>
      <c r="D85" s="34" t="str">
        <f>'Celkové pořadí'!D85</f>
        <v>BOUŘLIVÁK</v>
      </c>
      <c r="E85" s="97" t="str">
        <f>VLOOKUP(D85,'Startovní listina'!B:I,8,0)</f>
        <v>-</v>
      </c>
      <c r="F85" s="92">
        <f>'Celkové pořadí'!F85</f>
        <v>18</v>
      </c>
      <c r="G85" s="32">
        <f>'Celkové pořadí'!G85</f>
        <v>0</v>
      </c>
      <c r="H85" s="32">
        <f>'Celkové pořadí'!H85</f>
        <v>18</v>
      </c>
      <c r="I85" s="32">
        <f>'Celkové pořadí'!I85</f>
        <v>0</v>
      </c>
      <c r="J85" s="32">
        <f>'Celkové pořadí'!J85</f>
        <v>0</v>
      </c>
      <c r="K85" s="32">
        <f>'Celkové pořadí'!K85</f>
        <v>0</v>
      </c>
      <c r="L85" s="33">
        <f>'Celkové pořadí'!L85</f>
        <v>0</v>
      </c>
      <c r="M85" s="32">
        <f>'Celkové pořadí'!M85</f>
        <v>0</v>
      </c>
      <c r="N85" s="32">
        <f>'Celkové pořadí'!N85</f>
        <v>0</v>
      </c>
      <c r="O85" s="32">
        <f>'Celkové pořadí'!O85</f>
        <v>0</v>
      </c>
      <c r="P85" s="32">
        <f>'Celkové pořadí'!P85</f>
        <v>0</v>
      </c>
      <c r="Q85" s="23"/>
      <c r="R85" s="95">
        <f t="shared" si="16"/>
        <v>0</v>
      </c>
      <c r="S85" s="95">
        <f t="shared" si="12"/>
        <v>5.4</v>
      </c>
      <c r="T85" s="95">
        <f t="shared" si="13"/>
        <v>0</v>
      </c>
      <c r="U85" s="95">
        <f t="shared" si="14"/>
        <v>0</v>
      </c>
      <c r="V85" s="95">
        <f t="shared" si="15"/>
        <v>0</v>
      </c>
      <c r="W85" s="95">
        <f t="shared" si="17"/>
        <v>0</v>
      </c>
      <c r="X85" s="95">
        <f t="shared" si="18"/>
        <v>0</v>
      </c>
      <c r="Y85" s="95">
        <f t="shared" si="19"/>
        <v>0</v>
      </c>
      <c r="Z85" s="95">
        <f t="shared" si="20"/>
        <v>0</v>
      </c>
      <c r="AA85" s="95">
        <f t="shared" si="21"/>
        <v>0</v>
      </c>
      <c r="AC85" s="32">
        <f t="shared" si="22"/>
        <v>1</v>
      </c>
    </row>
    <row r="86" spans="1:29" x14ac:dyDescent="0.25">
      <c r="A86" s="24"/>
      <c r="B86" s="39">
        <v>83</v>
      </c>
      <c r="C86" s="31">
        <f>'Celkové pořadí'!C86</f>
        <v>6</v>
      </c>
      <c r="D86" s="34" t="str">
        <f>'Celkové pořadí'!D86</f>
        <v>COLUMBIA</v>
      </c>
      <c r="E86" s="97" t="str">
        <f>VLOOKUP(D86,'Startovní listina'!B:I,8,0)</f>
        <v>MODRÁ LODĚNICE</v>
      </c>
      <c r="F86" s="92">
        <f>'Celkové pořadí'!F86</f>
        <v>18</v>
      </c>
      <c r="G86" s="32">
        <f>'Celkové pořadí'!G86</f>
        <v>0</v>
      </c>
      <c r="H86" s="32">
        <f>'Celkové pořadí'!H86</f>
        <v>0</v>
      </c>
      <c r="I86" s="32">
        <f>'Celkové pořadí'!I86</f>
        <v>0</v>
      </c>
      <c r="J86" s="32">
        <f>'Celkové pořadí'!J86</f>
        <v>0</v>
      </c>
      <c r="K86" s="32">
        <f>'Celkové pořadí'!K86</f>
        <v>0</v>
      </c>
      <c r="L86" s="33">
        <f>'Celkové pořadí'!L86</f>
        <v>0</v>
      </c>
      <c r="M86" s="32">
        <f>'Celkové pořadí'!M86</f>
        <v>0</v>
      </c>
      <c r="N86" s="32">
        <f>'Celkové pořadí'!N86</f>
        <v>18</v>
      </c>
      <c r="O86" s="32">
        <f>'Celkové pořadí'!O86</f>
        <v>0</v>
      </c>
      <c r="P86" s="32">
        <f>'Celkové pořadí'!P86</f>
        <v>0</v>
      </c>
      <c r="Q86" s="23"/>
      <c r="R86" s="95">
        <f t="shared" si="16"/>
        <v>0</v>
      </c>
      <c r="S86" s="95">
        <f t="shared" si="12"/>
        <v>0</v>
      </c>
      <c r="T86" s="95">
        <f t="shared" si="13"/>
        <v>0</v>
      </c>
      <c r="U86" s="95">
        <f t="shared" si="14"/>
        <v>0</v>
      </c>
      <c r="V86" s="95">
        <f t="shared" si="15"/>
        <v>0</v>
      </c>
      <c r="W86" s="95">
        <f t="shared" si="17"/>
        <v>0</v>
      </c>
      <c r="X86" s="95">
        <f t="shared" si="18"/>
        <v>0</v>
      </c>
      <c r="Y86" s="95">
        <f t="shared" si="19"/>
        <v>0</v>
      </c>
      <c r="Z86" s="95">
        <f t="shared" si="20"/>
        <v>0</v>
      </c>
      <c r="AA86" s="95">
        <f t="shared" si="21"/>
        <v>0</v>
      </c>
      <c r="AC86" s="32">
        <f t="shared" si="22"/>
        <v>1</v>
      </c>
    </row>
    <row r="87" spans="1:29" x14ac:dyDescent="0.25">
      <c r="A87" s="24"/>
      <c r="B87" s="39">
        <v>84</v>
      </c>
      <c r="C87" s="31">
        <f>'Celkové pořadí'!C87</f>
        <v>4</v>
      </c>
      <c r="D87" s="34" t="str">
        <f>'Celkové pořadí'!D87</f>
        <v>DIANA</v>
      </c>
      <c r="E87" s="97" t="str">
        <f>VLOOKUP(D87,'Startovní listina'!B:I,8,0)</f>
        <v>ROVÍNEK</v>
      </c>
      <c r="F87" s="92">
        <f>'Celkové pořadí'!F87</f>
        <v>17</v>
      </c>
      <c r="G87" s="32">
        <f>'Celkové pořadí'!G87</f>
        <v>0</v>
      </c>
      <c r="H87" s="32">
        <f>'Celkové pořadí'!H87</f>
        <v>0</v>
      </c>
      <c r="I87" s="32">
        <f>'Celkové pořadí'!I87</f>
        <v>0</v>
      </c>
      <c r="J87" s="32">
        <f>'Celkové pořadí'!J87</f>
        <v>0</v>
      </c>
      <c r="K87" s="32">
        <f>'Celkové pořadí'!K87</f>
        <v>0</v>
      </c>
      <c r="L87" s="33">
        <f>'Celkové pořadí'!L87</f>
        <v>0</v>
      </c>
      <c r="M87" s="32">
        <f>'Celkové pořadí'!M87</f>
        <v>0</v>
      </c>
      <c r="N87" s="32">
        <f>'Celkové pořadí'!N87</f>
        <v>17</v>
      </c>
      <c r="O87" s="32">
        <f>'Celkové pořadí'!O87</f>
        <v>0</v>
      </c>
      <c r="P87" s="32">
        <f>'Celkové pořadí'!P87</f>
        <v>0</v>
      </c>
      <c r="Q87" s="23"/>
      <c r="R87" s="95">
        <f t="shared" si="16"/>
        <v>0</v>
      </c>
      <c r="S87" s="95">
        <f t="shared" si="12"/>
        <v>0</v>
      </c>
      <c r="T87" s="95">
        <f t="shared" si="13"/>
        <v>0</v>
      </c>
      <c r="U87" s="95">
        <f t="shared" si="14"/>
        <v>0</v>
      </c>
      <c r="V87" s="95">
        <f t="shared" si="15"/>
        <v>0</v>
      </c>
      <c r="W87" s="95">
        <f t="shared" si="17"/>
        <v>0</v>
      </c>
      <c r="X87" s="95">
        <f t="shared" si="18"/>
        <v>0</v>
      </c>
      <c r="Y87" s="95">
        <f t="shared" si="19"/>
        <v>3.9</v>
      </c>
      <c r="Z87" s="95">
        <f t="shared" si="20"/>
        <v>0</v>
      </c>
      <c r="AA87" s="95">
        <f t="shared" si="21"/>
        <v>0</v>
      </c>
      <c r="AC87" s="32">
        <f t="shared" si="22"/>
        <v>1</v>
      </c>
    </row>
    <row r="88" spans="1:29" x14ac:dyDescent="0.25">
      <c r="A88" s="24"/>
      <c r="B88" s="39">
        <v>85</v>
      </c>
      <c r="C88" s="31">
        <f>'Celkové pořadí'!C88</f>
        <v>4</v>
      </c>
      <c r="D88" s="34" t="str">
        <f>'Celkové pořadí'!D88</f>
        <v>SAMAFLEUR</v>
      </c>
      <c r="E88" s="97" t="str">
        <f>VLOOKUP(D88,'Startovní listina'!B:I,8,0)</f>
        <v>TJ CL</v>
      </c>
      <c r="F88" s="92">
        <f>'Celkové pořadí'!F88</f>
        <v>17</v>
      </c>
      <c r="G88" s="32">
        <f>'Celkové pořadí'!G88</f>
        <v>0</v>
      </c>
      <c r="H88" s="32">
        <f>'Celkové pořadí'!H88</f>
        <v>0</v>
      </c>
      <c r="I88" s="32">
        <f>'Celkové pořadí'!I88</f>
        <v>0</v>
      </c>
      <c r="J88" s="32">
        <f>'Celkové pořadí'!J88</f>
        <v>0</v>
      </c>
      <c r="K88" s="32">
        <f>'Celkové pořadí'!K88</f>
        <v>0</v>
      </c>
      <c r="L88" s="33">
        <f>'Celkové pořadí'!L88</f>
        <v>0</v>
      </c>
      <c r="M88" s="32">
        <f>'Celkové pořadí'!M88</f>
        <v>0</v>
      </c>
      <c r="N88" s="32">
        <f>'Celkové pořadí'!N88</f>
        <v>0</v>
      </c>
      <c r="O88" s="32">
        <f>'Celkové pořadí'!O88</f>
        <v>17</v>
      </c>
      <c r="P88" s="32">
        <f>'Celkové pořadí'!P88</f>
        <v>0</v>
      </c>
      <c r="Q88" s="23"/>
      <c r="R88" s="95">
        <f t="shared" si="16"/>
        <v>0</v>
      </c>
      <c r="S88" s="95">
        <f t="shared" si="12"/>
        <v>0</v>
      </c>
      <c r="T88" s="95">
        <f t="shared" si="13"/>
        <v>0</v>
      </c>
      <c r="U88" s="95">
        <f t="shared" si="14"/>
        <v>0</v>
      </c>
      <c r="V88" s="95">
        <f t="shared" si="15"/>
        <v>0</v>
      </c>
      <c r="W88" s="95">
        <f t="shared" si="17"/>
        <v>0</v>
      </c>
      <c r="X88" s="95">
        <f t="shared" si="18"/>
        <v>0</v>
      </c>
      <c r="Y88" s="95">
        <f t="shared" si="19"/>
        <v>0</v>
      </c>
      <c r="Z88" s="95">
        <f t="shared" si="20"/>
        <v>13</v>
      </c>
      <c r="AA88" s="95">
        <f t="shared" si="21"/>
        <v>0</v>
      </c>
      <c r="AC88" s="32">
        <f t="shared" si="22"/>
        <v>1</v>
      </c>
    </row>
    <row r="89" spans="1:29" x14ac:dyDescent="0.25">
      <c r="A89" s="24"/>
      <c r="B89" s="39">
        <v>86</v>
      </c>
      <c r="C89" s="31">
        <f>'Celkové pořadí'!C89</f>
        <v>1</v>
      </c>
      <c r="D89" s="34" t="str">
        <f>'Celkové pořadí'!D89</f>
        <v>CELSIO</v>
      </c>
      <c r="E89" s="97" t="str">
        <f>VLOOKUP(D89,'Startovní listina'!B:I,8,0)</f>
        <v>KOBYLNÍKY</v>
      </c>
      <c r="F89" s="92">
        <f>'Celkové pořadí'!F89</f>
        <v>17</v>
      </c>
      <c r="G89" s="32">
        <f>'Celkové pořadí'!G89</f>
        <v>0</v>
      </c>
      <c r="H89" s="32">
        <f>'Celkové pořadí'!H89</f>
        <v>0</v>
      </c>
      <c r="I89" s="32">
        <f>'Celkové pořadí'!I89</f>
        <v>0</v>
      </c>
      <c r="J89" s="32">
        <f>'Celkové pořadí'!J89</f>
        <v>17</v>
      </c>
      <c r="K89" s="32">
        <f>'Celkové pořadí'!K89</f>
        <v>0</v>
      </c>
      <c r="L89" s="33">
        <f>'Celkové pořadí'!L89</f>
        <v>0</v>
      </c>
      <c r="M89" s="32">
        <f>'Celkové pořadí'!M89</f>
        <v>0</v>
      </c>
      <c r="N89" s="32">
        <f>'Celkové pořadí'!N89</f>
        <v>0</v>
      </c>
      <c r="O89" s="32">
        <f>'Celkové pořadí'!O89</f>
        <v>0</v>
      </c>
      <c r="P89" s="32">
        <f>'Celkové pořadí'!P89</f>
        <v>0</v>
      </c>
      <c r="Q89" s="23"/>
      <c r="R89" s="95">
        <f t="shared" si="16"/>
        <v>0</v>
      </c>
      <c r="S89" s="95">
        <f t="shared" si="12"/>
        <v>0</v>
      </c>
      <c r="T89" s="95">
        <f t="shared" si="13"/>
        <v>0</v>
      </c>
      <c r="U89" s="95">
        <f t="shared" si="14"/>
        <v>3</v>
      </c>
      <c r="V89" s="95">
        <f t="shared" si="15"/>
        <v>0</v>
      </c>
      <c r="W89" s="95">
        <f t="shared" si="17"/>
        <v>0</v>
      </c>
      <c r="X89" s="95">
        <f t="shared" si="18"/>
        <v>0</v>
      </c>
      <c r="Y89" s="95">
        <f t="shared" si="19"/>
        <v>0</v>
      </c>
      <c r="Z89" s="95">
        <f t="shared" si="20"/>
        <v>0</v>
      </c>
      <c r="AA89" s="95">
        <f t="shared" si="21"/>
        <v>0</v>
      </c>
      <c r="AC89" s="32">
        <f t="shared" si="22"/>
        <v>1</v>
      </c>
    </row>
    <row r="90" spans="1:29" x14ac:dyDescent="0.25">
      <c r="A90" s="24"/>
      <c r="B90" s="39">
        <v>87</v>
      </c>
      <c r="C90" s="31">
        <f>'Celkové pořadí'!C90</f>
        <v>5</v>
      </c>
      <c r="D90" s="34" t="str">
        <f>'Celkové pořadí'!D90</f>
        <v>CHVILKA</v>
      </c>
      <c r="E90" s="97" t="str">
        <f>VLOOKUP(D90,'Startovní listina'!B:I,8,0)</f>
        <v>MODRÁ LODĚNICE</v>
      </c>
      <c r="F90" s="92">
        <f>'Celkové pořadí'!F90</f>
        <v>16</v>
      </c>
      <c r="G90" s="32">
        <f>'Celkové pořadí'!G90</f>
        <v>0</v>
      </c>
      <c r="H90" s="32">
        <f>'Celkové pořadí'!H90</f>
        <v>16</v>
      </c>
      <c r="I90" s="32">
        <f>'Celkové pořadí'!I90</f>
        <v>0</v>
      </c>
      <c r="J90" s="32">
        <f>'Celkové pořadí'!J90</f>
        <v>0</v>
      </c>
      <c r="K90" s="32">
        <f>'Celkové pořadí'!K90</f>
        <v>0</v>
      </c>
      <c r="L90" s="33">
        <f>'Celkové pořadí'!L90</f>
        <v>0</v>
      </c>
      <c r="M90" s="32">
        <f>'Celkové pořadí'!M90</f>
        <v>0</v>
      </c>
      <c r="N90" s="32">
        <f>'Celkové pořadí'!N90</f>
        <v>0</v>
      </c>
      <c r="O90" s="32">
        <f>'Celkové pořadí'!O90</f>
        <v>0</v>
      </c>
      <c r="P90" s="32">
        <f>'Celkové pořadí'!P90</f>
        <v>0</v>
      </c>
      <c r="Q90" s="23"/>
      <c r="R90" s="95">
        <f t="shared" si="16"/>
        <v>0</v>
      </c>
      <c r="S90" s="95">
        <f t="shared" si="12"/>
        <v>5.4</v>
      </c>
      <c r="T90" s="95">
        <f t="shared" si="13"/>
        <v>0</v>
      </c>
      <c r="U90" s="95">
        <f t="shared" si="14"/>
        <v>0</v>
      </c>
      <c r="V90" s="95">
        <f t="shared" si="15"/>
        <v>0</v>
      </c>
      <c r="W90" s="95">
        <f t="shared" si="17"/>
        <v>0</v>
      </c>
      <c r="X90" s="95">
        <f t="shared" si="18"/>
        <v>0</v>
      </c>
      <c r="Y90" s="95">
        <f t="shared" si="19"/>
        <v>0</v>
      </c>
      <c r="Z90" s="95">
        <f t="shared" si="20"/>
        <v>0</v>
      </c>
      <c r="AA90" s="95">
        <f t="shared" si="21"/>
        <v>0</v>
      </c>
      <c r="AC90" s="32">
        <f t="shared" si="22"/>
        <v>1</v>
      </c>
    </row>
    <row r="91" spans="1:29" x14ac:dyDescent="0.25">
      <c r="A91" s="24"/>
      <c r="B91" s="39">
        <v>88</v>
      </c>
      <c r="C91" s="31">
        <f>'Celkové pořadí'!C91</f>
        <v>5</v>
      </c>
      <c r="D91" s="34" t="str">
        <f>'Celkové pořadí'!D91</f>
        <v>UNDER-CONSTRUCTION</v>
      </c>
      <c r="E91" s="97" t="str">
        <f>VLOOKUP(D91,'Startovní listina'!B:I,8,0)</f>
        <v>MODRÁ LODĚNICE</v>
      </c>
      <c r="F91" s="92">
        <f>'Celkové pořadí'!F91</f>
        <v>14</v>
      </c>
      <c r="G91" s="32">
        <f>'Celkové pořadí'!G91</f>
        <v>0</v>
      </c>
      <c r="H91" s="32">
        <f>'Celkové pořadí'!H91</f>
        <v>0</v>
      </c>
      <c r="I91" s="32">
        <f>'Celkové pořadí'!I91</f>
        <v>6</v>
      </c>
      <c r="J91" s="32">
        <f>'Celkové pořadí'!J91</f>
        <v>0</v>
      </c>
      <c r="K91" s="32">
        <f>'Celkové pořadí'!K91</f>
        <v>0</v>
      </c>
      <c r="L91" s="33">
        <f>'Celkové pořadí'!L91</f>
        <v>0</v>
      </c>
      <c r="M91" s="32">
        <f>'Celkové pořadí'!M91</f>
        <v>8</v>
      </c>
      <c r="N91" s="32">
        <f>'Celkové pořadí'!N91</f>
        <v>0</v>
      </c>
      <c r="O91" s="32">
        <f>'Celkové pořadí'!O91</f>
        <v>0</v>
      </c>
      <c r="P91" s="32">
        <f>'Celkové pořadí'!P91</f>
        <v>0</v>
      </c>
      <c r="Q91" s="23"/>
      <c r="R91" s="95">
        <f t="shared" si="16"/>
        <v>0</v>
      </c>
      <c r="S91" s="95">
        <f t="shared" si="12"/>
        <v>0</v>
      </c>
      <c r="T91" s="95">
        <f t="shared" si="13"/>
        <v>6</v>
      </c>
      <c r="U91" s="95">
        <f t="shared" si="14"/>
        <v>0</v>
      </c>
      <c r="V91" s="95">
        <f t="shared" si="15"/>
        <v>0</v>
      </c>
      <c r="W91" s="95">
        <f t="shared" si="17"/>
        <v>0</v>
      </c>
      <c r="X91" s="95">
        <f t="shared" si="18"/>
        <v>6</v>
      </c>
      <c r="Y91" s="95">
        <f t="shared" si="19"/>
        <v>0</v>
      </c>
      <c r="Z91" s="95">
        <f t="shared" si="20"/>
        <v>0</v>
      </c>
      <c r="AA91" s="95">
        <f t="shared" si="21"/>
        <v>0</v>
      </c>
      <c r="AC91" s="32">
        <f t="shared" si="22"/>
        <v>2</v>
      </c>
    </row>
    <row r="92" spans="1:29" x14ac:dyDescent="0.25">
      <c r="A92" s="24"/>
      <c r="B92" s="39">
        <v>89</v>
      </c>
      <c r="C92" s="31">
        <f>'Celkové pořadí'!C92</f>
        <v>4</v>
      </c>
      <c r="D92" s="34" t="str">
        <f>'Celkové pořadí'!D92</f>
        <v>TULÁK</v>
      </c>
      <c r="E92" s="97" t="str">
        <f>VLOOKUP(D92,'Startovní listina'!B:I,8,0)</f>
        <v>TJ CL</v>
      </c>
      <c r="F92" s="92">
        <f>'Celkové pořadí'!F92</f>
        <v>14</v>
      </c>
      <c r="G92" s="32">
        <f>'Celkové pořadí'!G92</f>
        <v>0</v>
      </c>
      <c r="H92" s="32">
        <f>'Celkové pořadí'!H92</f>
        <v>0</v>
      </c>
      <c r="I92" s="32">
        <f>'Celkové pořadí'!I92</f>
        <v>0</v>
      </c>
      <c r="J92" s="32">
        <f>'Celkové pořadí'!J92</f>
        <v>0</v>
      </c>
      <c r="K92" s="32">
        <f>'Celkové pořadí'!K92</f>
        <v>0</v>
      </c>
      <c r="L92" s="33">
        <f>'Celkové pořadí'!L92</f>
        <v>0</v>
      </c>
      <c r="M92" s="32">
        <f>'Celkové pořadí'!M92</f>
        <v>0</v>
      </c>
      <c r="N92" s="32">
        <f>'Celkové pořadí'!N92</f>
        <v>0</v>
      </c>
      <c r="O92" s="32">
        <f>'Celkové pořadí'!O92</f>
        <v>14</v>
      </c>
      <c r="P92" s="32">
        <f>'Celkové pořadí'!P92</f>
        <v>0</v>
      </c>
      <c r="Q92" s="23"/>
      <c r="R92" s="95">
        <f t="shared" si="16"/>
        <v>0</v>
      </c>
      <c r="S92" s="95">
        <f t="shared" si="12"/>
        <v>0</v>
      </c>
      <c r="T92" s="95">
        <f t="shared" si="13"/>
        <v>0</v>
      </c>
      <c r="U92" s="95">
        <f t="shared" si="14"/>
        <v>0</v>
      </c>
      <c r="V92" s="95">
        <f t="shared" si="15"/>
        <v>0</v>
      </c>
      <c r="W92" s="95">
        <f t="shared" si="17"/>
        <v>0</v>
      </c>
      <c r="X92" s="95">
        <f t="shared" si="18"/>
        <v>0</v>
      </c>
      <c r="Y92" s="95">
        <f t="shared" si="19"/>
        <v>0</v>
      </c>
      <c r="Z92" s="95">
        <f t="shared" si="20"/>
        <v>13</v>
      </c>
      <c r="AA92" s="95">
        <f t="shared" si="21"/>
        <v>0</v>
      </c>
      <c r="AC92" s="32">
        <f t="shared" si="22"/>
        <v>1</v>
      </c>
    </row>
    <row r="93" spans="1:29" x14ac:dyDescent="0.25">
      <c r="A93" s="24"/>
      <c r="B93" s="39">
        <v>90</v>
      </c>
      <c r="C93" s="31">
        <f>'Celkové pořadí'!C93</f>
        <v>6</v>
      </c>
      <c r="D93" s="34" t="str">
        <f>'Celkové pořadí'!D93</f>
        <v>GRACE</v>
      </c>
      <c r="E93" s="97" t="str">
        <f>VLOOKUP(D93,'Startovní listina'!B:I,8,0)</f>
        <v>STARÁ PLAVBA</v>
      </c>
      <c r="F93" s="92">
        <f>'Celkové pořadí'!F93</f>
        <v>14</v>
      </c>
      <c r="G93" s="32">
        <f>'Celkové pořadí'!G93</f>
        <v>0</v>
      </c>
      <c r="H93" s="32">
        <f>'Celkové pořadí'!H93</f>
        <v>0</v>
      </c>
      <c r="I93" s="32">
        <f>'Celkové pořadí'!I93</f>
        <v>0</v>
      </c>
      <c r="J93" s="32">
        <f>'Celkové pořadí'!J93</f>
        <v>0</v>
      </c>
      <c r="K93" s="32">
        <f>'Celkové pořadí'!K93</f>
        <v>0</v>
      </c>
      <c r="L93" s="33">
        <f>'Celkové pořadí'!L93</f>
        <v>0</v>
      </c>
      <c r="M93" s="32">
        <f>'Celkové pořadí'!M93</f>
        <v>0</v>
      </c>
      <c r="N93" s="32">
        <f>'Celkové pořadí'!N93</f>
        <v>14</v>
      </c>
      <c r="O93" s="32">
        <f>'Celkové pořadí'!O93</f>
        <v>0</v>
      </c>
      <c r="P93" s="32">
        <f>'Celkové pořadí'!P93</f>
        <v>0</v>
      </c>
      <c r="Q93" s="23"/>
      <c r="R93" s="95">
        <f t="shared" si="16"/>
        <v>0</v>
      </c>
      <c r="S93" s="95">
        <f t="shared" si="12"/>
        <v>0</v>
      </c>
      <c r="T93" s="95">
        <f t="shared" si="13"/>
        <v>0</v>
      </c>
      <c r="U93" s="95">
        <f t="shared" si="14"/>
        <v>0</v>
      </c>
      <c r="V93" s="95">
        <f t="shared" si="15"/>
        <v>0</v>
      </c>
      <c r="W93" s="95">
        <f t="shared" si="17"/>
        <v>0</v>
      </c>
      <c r="X93" s="95">
        <f t="shared" si="18"/>
        <v>0</v>
      </c>
      <c r="Y93" s="95">
        <f t="shared" si="19"/>
        <v>0</v>
      </c>
      <c r="Z93" s="95">
        <f t="shared" si="20"/>
        <v>0</v>
      </c>
      <c r="AA93" s="95">
        <f t="shared" si="21"/>
        <v>0</v>
      </c>
      <c r="AC93" s="32">
        <f t="shared" si="22"/>
        <v>1</v>
      </c>
    </row>
    <row r="94" spans="1:29" x14ac:dyDescent="0.25">
      <c r="A94" s="24"/>
      <c r="B94" s="39">
        <v>91</v>
      </c>
      <c r="C94" s="31">
        <f>'Celkové pořadí'!C94</f>
        <v>5</v>
      </c>
      <c r="D94" s="34" t="str">
        <f>'Celkové pořadí'!D94</f>
        <v>BIENE</v>
      </c>
      <c r="E94" s="97" t="str">
        <f>VLOOKUP(D94,'Startovní listina'!B:I,8,0)</f>
        <v>ATLANTIDA</v>
      </c>
      <c r="F94" s="92">
        <f>'Celkové pořadí'!F94</f>
        <v>13</v>
      </c>
      <c r="G94" s="32">
        <f>'Celkové pořadí'!G94</f>
        <v>0</v>
      </c>
      <c r="H94" s="32">
        <f>'Celkové pořadí'!H94</f>
        <v>0</v>
      </c>
      <c r="I94" s="32">
        <f>'Celkové pořadí'!I94</f>
        <v>0</v>
      </c>
      <c r="J94" s="32">
        <f>'Celkové pořadí'!J94</f>
        <v>0</v>
      </c>
      <c r="K94" s="32">
        <f>'Celkové pořadí'!K94</f>
        <v>0</v>
      </c>
      <c r="L94" s="33">
        <f>'Celkové pořadí'!L94</f>
        <v>0</v>
      </c>
      <c r="M94" s="32">
        <f>'Celkové pořadí'!M94</f>
        <v>0</v>
      </c>
      <c r="N94" s="32">
        <f>'Celkové pořadí'!N94</f>
        <v>13</v>
      </c>
      <c r="O94" s="32">
        <f>'Celkové pořadí'!O94</f>
        <v>0</v>
      </c>
      <c r="P94" s="32">
        <f>'Celkové pořadí'!P94</f>
        <v>0</v>
      </c>
      <c r="Q94" s="23"/>
      <c r="R94" s="95">
        <f t="shared" si="16"/>
        <v>0</v>
      </c>
      <c r="S94" s="95">
        <f t="shared" si="12"/>
        <v>0</v>
      </c>
      <c r="T94" s="95">
        <f t="shared" si="13"/>
        <v>0</v>
      </c>
      <c r="U94" s="95">
        <f t="shared" si="14"/>
        <v>0</v>
      </c>
      <c r="V94" s="95">
        <f t="shared" si="15"/>
        <v>0</v>
      </c>
      <c r="W94" s="95">
        <f t="shared" si="17"/>
        <v>0</v>
      </c>
      <c r="X94" s="95">
        <f t="shared" si="18"/>
        <v>0</v>
      </c>
      <c r="Y94" s="95">
        <f t="shared" si="19"/>
        <v>3.9</v>
      </c>
      <c r="Z94" s="95">
        <f t="shared" si="20"/>
        <v>0</v>
      </c>
      <c r="AA94" s="95">
        <f t="shared" si="21"/>
        <v>0</v>
      </c>
      <c r="AC94" s="32">
        <f t="shared" si="22"/>
        <v>1</v>
      </c>
    </row>
    <row r="95" spans="1:29" x14ac:dyDescent="0.25">
      <c r="A95" s="24"/>
      <c r="B95" s="39">
        <v>92</v>
      </c>
      <c r="C95" s="31">
        <f>'Celkové pořadí'!C95</f>
        <v>5</v>
      </c>
      <c r="D95" s="34" t="str">
        <f>'Celkové pořadí'!D95</f>
        <v>RESCÁTOR</v>
      </c>
      <c r="E95" s="97" t="str">
        <f>VLOOKUP(D95,'Startovní listina'!B:I,8,0)</f>
        <v>JKK</v>
      </c>
      <c r="F95" s="92">
        <f>'Celkové pořadí'!F95</f>
        <v>13</v>
      </c>
      <c r="G95" s="32">
        <f>'Celkové pořadí'!G95</f>
        <v>0</v>
      </c>
      <c r="H95" s="32">
        <f>'Celkové pořadí'!H95</f>
        <v>0</v>
      </c>
      <c r="I95" s="32">
        <f>'Celkové pořadí'!I95</f>
        <v>13</v>
      </c>
      <c r="J95" s="32">
        <f>'Celkové pořadí'!J95</f>
        <v>0</v>
      </c>
      <c r="K95" s="32">
        <f>'Celkové pořadí'!K95</f>
        <v>0</v>
      </c>
      <c r="L95" s="33">
        <f>'Celkové pořadí'!L95</f>
        <v>0</v>
      </c>
      <c r="M95" s="32">
        <f>'Celkové pořadí'!M95</f>
        <v>0</v>
      </c>
      <c r="N95" s="32">
        <f>'Celkové pořadí'!N95</f>
        <v>0</v>
      </c>
      <c r="O95" s="32">
        <f>'Celkové pořadí'!O95</f>
        <v>0</v>
      </c>
      <c r="P95" s="32">
        <f>'Celkové pořadí'!P95</f>
        <v>0</v>
      </c>
      <c r="Q95" s="23"/>
      <c r="R95" s="95">
        <f t="shared" si="16"/>
        <v>0</v>
      </c>
      <c r="S95" s="95">
        <f t="shared" si="12"/>
        <v>0</v>
      </c>
      <c r="T95" s="95">
        <f t="shared" si="13"/>
        <v>6</v>
      </c>
      <c r="U95" s="95">
        <f t="shared" si="14"/>
        <v>0</v>
      </c>
      <c r="V95" s="95">
        <f t="shared" si="15"/>
        <v>0</v>
      </c>
      <c r="W95" s="95">
        <f t="shared" si="17"/>
        <v>0</v>
      </c>
      <c r="X95" s="95">
        <f t="shared" si="18"/>
        <v>0</v>
      </c>
      <c r="Y95" s="95">
        <f t="shared" si="19"/>
        <v>0</v>
      </c>
      <c r="Z95" s="95">
        <f t="shared" si="20"/>
        <v>0</v>
      </c>
      <c r="AA95" s="95">
        <f t="shared" si="21"/>
        <v>0</v>
      </c>
      <c r="AC95" s="32">
        <f t="shared" si="22"/>
        <v>1</v>
      </c>
    </row>
    <row r="96" spans="1:29" x14ac:dyDescent="0.25">
      <c r="A96" s="24"/>
      <c r="B96" s="39">
        <v>93</v>
      </c>
      <c r="C96" s="31">
        <f>'Celkové pořadí'!C96</f>
        <v>4</v>
      </c>
      <c r="D96" s="34" t="str">
        <f>'Celkové pořadí'!D96</f>
        <v>JOY</v>
      </c>
      <c r="E96" s="97" t="str">
        <f>VLOOKUP(D96,'Startovní listina'!B:I,8,0)</f>
        <v>-</v>
      </c>
      <c r="F96" s="92">
        <f>'Celkové pořadí'!F96</f>
        <v>13</v>
      </c>
      <c r="G96" s="32">
        <f>'Celkové pořadí'!G96</f>
        <v>0</v>
      </c>
      <c r="H96" s="32">
        <f>'Celkové pořadí'!H96</f>
        <v>13</v>
      </c>
      <c r="I96" s="32">
        <f>'Celkové pořadí'!I96</f>
        <v>0</v>
      </c>
      <c r="J96" s="32">
        <f>'Celkové pořadí'!J96</f>
        <v>0</v>
      </c>
      <c r="K96" s="32">
        <f>'Celkové pořadí'!K96</f>
        <v>0</v>
      </c>
      <c r="L96" s="33">
        <f>'Celkové pořadí'!L96</f>
        <v>0</v>
      </c>
      <c r="M96" s="32">
        <f>'Celkové pořadí'!M96</f>
        <v>0</v>
      </c>
      <c r="N96" s="32">
        <f>'Celkové pořadí'!N96</f>
        <v>0</v>
      </c>
      <c r="O96" s="32">
        <f>'Celkové pořadí'!O96</f>
        <v>0</v>
      </c>
      <c r="P96" s="32">
        <f>'Celkové pořadí'!P96</f>
        <v>0</v>
      </c>
      <c r="Q96" s="23"/>
      <c r="R96" s="95">
        <f t="shared" si="16"/>
        <v>0</v>
      </c>
      <c r="S96" s="95">
        <f t="shared" si="12"/>
        <v>5.4</v>
      </c>
      <c r="T96" s="95">
        <f t="shared" si="13"/>
        <v>0</v>
      </c>
      <c r="U96" s="95">
        <f t="shared" si="14"/>
        <v>0</v>
      </c>
      <c r="V96" s="95">
        <f t="shared" si="15"/>
        <v>0</v>
      </c>
      <c r="W96" s="95">
        <f t="shared" si="17"/>
        <v>0</v>
      </c>
      <c r="X96" s="95">
        <f t="shared" si="18"/>
        <v>0</v>
      </c>
      <c r="Y96" s="95">
        <f t="shared" si="19"/>
        <v>0</v>
      </c>
      <c r="Z96" s="95">
        <f t="shared" si="20"/>
        <v>0</v>
      </c>
      <c r="AA96" s="95">
        <f t="shared" si="21"/>
        <v>0</v>
      </c>
      <c r="AC96" s="32">
        <f t="shared" si="22"/>
        <v>1</v>
      </c>
    </row>
    <row r="97" spans="1:29" x14ac:dyDescent="0.25">
      <c r="A97" s="24"/>
      <c r="B97" s="39">
        <v>94</v>
      </c>
      <c r="C97" s="31">
        <f>'Celkové pořadí'!C97</f>
        <v>4</v>
      </c>
      <c r="D97" s="34" t="str">
        <f>'Celkové pořadí'!D97</f>
        <v>LADY 3</v>
      </c>
      <c r="E97" s="97" t="str">
        <f>VLOOKUP(D97,'Startovní listina'!B:I,8,0)</f>
        <v>TJ CL</v>
      </c>
      <c r="F97" s="92">
        <f>'Celkové pořadí'!F97</f>
        <v>12</v>
      </c>
      <c r="G97" s="32">
        <f>'Celkové pořadí'!G97</f>
        <v>0</v>
      </c>
      <c r="H97" s="32">
        <f>'Celkové pořadí'!H97</f>
        <v>0</v>
      </c>
      <c r="I97" s="32">
        <f>'Celkové pořadí'!I97</f>
        <v>0</v>
      </c>
      <c r="J97" s="32">
        <f>'Celkové pořadí'!J97</f>
        <v>0</v>
      </c>
      <c r="K97" s="32">
        <f>'Celkové pořadí'!K97</f>
        <v>0</v>
      </c>
      <c r="L97" s="33">
        <f>'Celkové pořadí'!L97</f>
        <v>0</v>
      </c>
      <c r="M97" s="32">
        <f>'Celkové pořadí'!M97</f>
        <v>0</v>
      </c>
      <c r="N97" s="32">
        <f>'Celkové pořadí'!N97</f>
        <v>0</v>
      </c>
      <c r="O97" s="32">
        <f>'Celkové pořadí'!O97</f>
        <v>12</v>
      </c>
      <c r="P97" s="32">
        <f>'Celkové pořadí'!P97</f>
        <v>0</v>
      </c>
      <c r="Q97" s="23"/>
      <c r="R97" s="95">
        <f t="shared" si="16"/>
        <v>0</v>
      </c>
      <c r="S97" s="95">
        <f t="shared" si="12"/>
        <v>0</v>
      </c>
      <c r="T97" s="95">
        <f t="shared" si="13"/>
        <v>0</v>
      </c>
      <c r="U97" s="95">
        <f t="shared" si="14"/>
        <v>0</v>
      </c>
      <c r="V97" s="95">
        <f t="shared" si="15"/>
        <v>0</v>
      </c>
      <c r="W97" s="95">
        <f t="shared" si="17"/>
        <v>0</v>
      </c>
      <c r="X97" s="95">
        <f t="shared" si="18"/>
        <v>0</v>
      </c>
      <c r="Y97" s="95">
        <f t="shared" si="19"/>
        <v>0</v>
      </c>
      <c r="Z97" s="95">
        <f t="shared" si="20"/>
        <v>13</v>
      </c>
      <c r="AA97" s="95">
        <f t="shared" si="21"/>
        <v>0</v>
      </c>
      <c r="AC97" s="32">
        <f t="shared" si="22"/>
        <v>1</v>
      </c>
    </row>
    <row r="98" spans="1:29" x14ac:dyDescent="0.25">
      <c r="A98" s="24"/>
      <c r="B98" s="39">
        <v>95</v>
      </c>
      <c r="C98" s="31">
        <f>'Celkové pořadí'!C98</f>
        <v>4</v>
      </c>
      <c r="D98" s="34" t="str">
        <f>'Celkové pořadí'!D98</f>
        <v>COSTA NOSTRA</v>
      </c>
      <c r="E98" s="97" t="str">
        <f>VLOOKUP(D98,'Startovní listina'!B:I,8,0)</f>
        <v>TJ CL</v>
      </c>
      <c r="F98" s="92">
        <f>'Celkové pořadí'!F98</f>
        <v>11</v>
      </c>
      <c r="G98" s="32">
        <f>'Celkové pořadí'!G98</f>
        <v>0</v>
      </c>
      <c r="H98" s="32">
        <f>'Celkové pořadí'!H98</f>
        <v>0</v>
      </c>
      <c r="I98" s="32">
        <f>'Celkové pořadí'!I98</f>
        <v>0</v>
      </c>
      <c r="J98" s="32">
        <f>'Celkové pořadí'!J98</f>
        <v>0</v>
      </c>
      <c r="K98" s="32">
        <f>'Celkové pořadí'!K98</f>
        <v>0</v>
      </c>
      <c r="L98" s="33">
        <f>'Celkové pořadí'!L98</f>
        <v>0</v>
      </c>
      <c r="M98" s="32">
        <f>'Celkové pořadí'!M98</f>
        <v>0</v>
      </c>
      <c r="N98" s="32">
        <f>'Celkové pořadí'!N98</f>
        <v>0</v>
      </c>
      <c r="O98" s="32">
        <f>'Celkové pořadí'!O98</f>
        <v>11</v>
      </c>
      <c r="P98" s="32">
        <f>'Celkové pořadí'!P98</f>
        <v>0</v>
      </c>
      <c r="Q98" s="23"/>
      <c r="R98" s="95">
        <f t="shared" si="16"/>
        <v>0</v>
      </c>
      <c r="S98" s="95">
        <f t="shared" si="12"/>
        <v>0</v>
      </c>
      <c r="T98" s="95">
        <f t="shared" si="13"/>
        <v>0</v>
      </c>
      <c r="U98" s="95">
        <f t="shared" si="14"/>
        <v>0</v>
      </c>
      <c r="V98" s="95">
        <f t="shared" si="15"/>
        <v>0</v>
      </c>
      <c r="W98" s="95">
        <f t="shared" si="17"/>
        <v>0</v>
      </c>
      <c r="X98" s="95">
        <f t="shared" si="18"/>
        <v>0</v>
      </c>
      <c r="Y98" s="95">
        <f t="shared" si="19"/>
        <v>0</v>
      </c>
      <c r="Z98" s="95">
        <f t="shared" si="20"/>
        <v>13</v>
      </c>
      <c r="AA98" s="95">
        <f t="shared" si="21"/>
        <v>0</v>
      </c>
      <c r="AC98" s="32">
        <f t="shared" si="22"/>
        <v>1</v>
      </c>
    </row>
    <row r="99" spans="1:29" x14ac:dyDescent="0.25">
      <c r="A99" s="24"/>
      <c r="B99" s="39">
        <v>96</v>
      </c>
      <c r="C99" s="31">
        <f>'Celkové pořadí'!C99</f>
        <v>4</v>
      </c>
      <c r="D99" s="34" t="str">
        <f>'Celkové pořadí'!D99</f>
        <v>TARA</v>
      </c>
      <c r="E99" s="97" t="str">
        <f>VLOOKUP(D99,'Startovní listina'!B:I,8,0)</f>
        <v>YCKP</v>
      </c>
      <c r="F99" s="92">
        <f>'Celkové pořadí'!F99</f>
        <v>10</v>
      </c>
      <c r="G99" s="32">
        <f>'Celkové pořadí'!G99</f>
        <v>0</v>
      </c>
      <c r="H99" s="32">
        <f>'Celkové pořadí'!H99</f>
        <v>0</v>
      </c>
      <c r="I99" s="32">
        <f>'Celkové pořadí'!I99</f>
        <v>0</v>
      </c>
      <c r="J99" s="32">
        <f>'Celkové pořadí'!J99</f>
        <v>0</v>
      </c>
      <c r="K99" s="32">
        <f>'Celkové pořadí'!K99</f>
        <v>3</v>
      </c>
      <c r="L99" s="33">
        <f>'Celkové pořadí'!L99</f>
        <v>1</v>
      </c>
      <c r="M99" s="32">
        <f>'Celkové pořadí'!M99</f>
        <v>0</v>
      </c>
      <c r="N99" s="32">
        <f>'Celkové pořadí'!N99</f>
        <v>6</v>
      </c>
      <c r="O99" s="32">
        <f>'Celkové pořadí'!O99</f>
        <v>0</v>
      </c>
      <c r="P99" s="32">
        <f>'Celkové pořadí'!P99</f>
        <v>0</v>
      </c>
      <c r="Q99" s="23"/>
      <c r="R99" s="95">
        <f t="shared" si="16"/>
        <v>0</v>
      </c>
      <c r="S99" s="95">
        <f t="shared" si="12"/>
        <v>0</v>
      </c>
      <c r="T99" s="95">
        <f t="shared" si="13"/>
        <v>0</v>
      </c>
      <c r="U99" s="95">
        <f t="shared" si="14"/>
        <v>0</v>
      </c>
      <c r="V99" s="95">
        <f t="shared" si="15"/>
        <v>3.2</v>
      </c>
      <c r="W99" s="95">
        <f t="shared" si="17"/>
        <v>6</v>
      </c>
      <c r="X99" s="95">
        <f t="shared" si="18"/>
        <v>0</v>
      </c>
      <c r="Y99" s="95">
        <f t="shared" si="19"/>
        <v>3.9</v>
      </c>
      <c r="Z99" s="95">
        <f t="shared" si="20"/>
        <v>0</v>
      </c>
      <c r="AA99" s="95">
        <f t="shared" si="21"/>
        <v>0</v>
      </c>
      <c r="AC99" s="32">
        <f t="shared" si="22"/>
        <v>3</v>
      </c>
    </row>
    <row r="100" spans="1:29" x14ac:dyDescent="0.25">
      <c r="A100" s="24"/>
      <c r="B100" s="39">
        <v>97</v>
      </c>
      <c r="C100" s="31">
        <f>'Celkové pořadí'!C100</f>
        <v>6</v>
      </c>
      <c r="D100" s="34" t="str">
        <f>'Celkové pořadí'!D100</f>
        <v>ORION</v>
      </c>
      <c r="E100" s="97" t="str">
        <f>VLOOKUP(D100,'Startovní listina'!B:I,8,0)</f>
        <v>TJ CL</v>
      </c>
      <c r="F100" s="92">
        <f>'Celkové pořadí'!F100</f>
        <v>10</v>
      </c>
      <c r="G100" s="32">
        <f>'Celkové pořadí'!G100</f>
        <v>0</v>
      </c>
      <c r="H100" s="32">
        <f>'Celkové pořadí'!H100</f>
        <v>0</v>
      </c>
      <c r="I100" s="32">
        <f>'Celkové pořadí'!I100</f>
        <v>0</v>
      </c>
      <c r="J100" s="32">
        <f>'Celkové pořadí'!J100</f>
        <v>0</v>
      </c>
      <c r="K100" s="32">
        <f>'Celkové pořadí'!K100</f>
        <v>0</v>
      </c>
      <c r="L100" s="33">
        <f>'Celkové pořadí'!L100</f>
        <v>0</v>
      </c>
      <c r="M100" s="32">
        <f>'Celkové pořadí'!M100</f>
        <v>0</v>
      </c>
      <c r="N100" s="32">
        <f>'Celkové pořadí'!N100</f>
        <v>0</v>
      </c>
      <c r="O100" s="32">
        <f>'Celkové pořadí'!O100</f>
        <v>10</v>
      </c>
      <c r="P100" s="32">
        <f>'Celkové pořadí'!P100</f>
        <v>0</v>
      </c>
      <c r="Q100" s="23"/>
      <c r="R100" s="95">
        <f t="shared" si="16"/>
        <v>0</v>
      </c>
      <c r="S100" s="95">
        <f t="shared" si="12"/>
        <v>0</v>
      </c>
      <c r="T100" s="95">
        <f t="shared" si="13"/>
        <v>0</v>
      </c>
      <c r="U100" s="95">
        <f t="shared" si="14"/>
        <v>0</v>
      </c>
      <c r="V100" s="95">
        <f t="shared" si="15"/>
        <v>0</v>
      </c>
      <c r="W100" s="95">
        <f t="shared" si="17"/>
        <v>0</v>
      </c>
      <c r="X100" s="95">
        <f t="shared" si="18"/>
        <v>0</v>
      </c>
      <c r="Y100" s="95">
        <f t="shared" si="19"/>
        <v>0</v>
      </c>
      <c r="Z100" s="95">
        <f t="shared" si="20"/>
        <v>0</v>
      </c>
      <c r="AA100" s="95">
        <f t="shared" si="21"/>
        <v>0</v>
      </c>
      <c r="AC100" s="32">
        <f t="shared" si="22"/>
        <v>1</v>
      </c>
    </row>
    <row r="101" spans="1:29" x14ac:dyDescent="0.25">
      <c r="A101" s="24"/>
      <c r="B101" s="39">
        <v>98</v>
      </c>
      <c r="C101" s="31">
        <f>'Celkové pořadí'!C101</f>
        <v>4</v>
      </c>
      <c r="D101" s="34" t="str">
        <f>'Celkové pořadí'!D101</f>
        <v>DION</v>
      </c>
      <c r="E101" s="97" t="str">
        <f>VLOOKUP(D101,'Startovní listina'!B:I,8,0)</f>
        <v>JKK</v>
      </c>
      <c r="F101" s="92">
        <f>'Celkové pořadí'!F101</f>
        <v>8</v>
      </c>
      <c r="G101" s="32">
        <f>'Celkové pořadí'!G101</f>
        <v>0</v>
      </c>
      <c r="H101" s="32">
        <f>'Celkové pořadí'!H101</f>
        <v>0</v>
      </c>
      <c r="I101" s="32">
        <f>'Celkové pořadí'!I101</f>
        <v>0</v>
      </c>
      <c r="J101" s="32">
        <f>'Celkové pořadí'!J101</f>
        <v>1</v>
      </c>
      <c r="K101" s="32">
        <f>'Celkové pořadí'!K101</f>
        <v>0</v>
      </c>
      <c r="L101" s="33">
        <f>'Celkové pořadí'!L101</f>
        <v>0</v>
      </c>
      <c r="M101" s="32">
        <f>'Celkové pořadí'!M101</f>
        <v>0</v>
      </c>
      <c r="N101" s="32">
        <f>'Celkové pořadí'!N101</f>
        <v>7</v>
      </c>
      <c r="O101" s="32">
        <f>'Celkové pořadí'!O101</f>
        <v>0</v>
      </c>
      <c r="P101" s="32">
        <f>'Celkové pořadí'!P101</f>
        <v>0</v>
      </c>
      <c r="Q101" s="23"/>
      <c r="R101" s="95">
        <f t="shared" si="16"/>
        <v>0</v>
      </c>
      <c r="S101" s="95">
        <f t="shared" si="12"/>
        <v>0</v>
      </c>
      <c r="T101" s="95">
        <f t="shared" si="13"/>
        <v>0</v>
      </c>
      <c r="U101" s="95">
        <f t="shared" si="14"/>
        <v>3</v>
      </c>
      <c r="V101" s="95">
        <f t="shared" si="15"/>
        <v>0</v>
      </c>
      <c r="W101" s="95">
        <f t="shared" si="17"/>
        <v>0</v>
      </c>
      <c r="X101" s="95">
        <f t="shared" si="18"/>
        <v>0</v>
      </c>
      <c r="Y101" s="95">
        <f t="shared" si="19"/>
        <v>3.9</v>
      </c>
      <c r="Z101" s="95">
        <f t="shared" si="20"/>
        <v>0</v>
      </c>
      <c r="AA101" s="95">
        <f t="shared" si="21"/>
        <v>0</v>
      </c>
      <c r="AC101" s="32">
        <f t="shared" si="22"/>
        <v>2</v>
      </c>
    </row>
    <row r="102" spans="1:29" x14ac:dyDescent="0.25">
      <c r="A102" s="24"/>
      <c r="B102" s="39">
        <v>99</v>
      </c>
      <c r="C102" s="31">
        <f>'Celkové pořadí'!C102</f>
        <v>6</v>
      </c>
      <c r="D102" s="34" t="str">
        <f>'Celkové pořadí'!D102</f>
        <v>ASTARTÉ</v>
      </c>
      <c r="E102" s="97" t="str">
        <f>VLOOKUP(D102,'Startovní listina'!B:I,8,0)</f>
        <v>ATLANTIDA</v>
      </c>
      <c r="F102" s="92">
        <f>'Celkové pořadí'!F102</f>
        <v>8</v>
      </c>
      <c r="G102" s="32">
        <f>'Celkové pořadí'!G102</f>
        <v>0</v>
      </c>
      <c r="H102" s="32">
        <f>'Celkové pořadí'!H102</f>
        <v>0</v>
      </c>
      <c r="I102" s="32">
        <f>'Celkové pořadí'!I102</f>
        <v>0</v>
      </c>
      <c r="J102" s="32">
        <f>'Celkové pořadí'!J102</f>
        <v>0</v>
      </c>
      <c r="K102" s="32">
        <f>'Celkové pořadí'!K102</f>
        <v>8</v>
      </c>
      <c r="L102" s="33">
        <f>'Celkové pořadí'!L102</f>
        <v>0</v>
      </c>
      <c r="M102" s="32">
        <f>'Celkové pořadí'!M102</f>
        <v>0</v>
      </c>
      <c r="N102" s="32">
        <f>'Celkové pořadí'!N102</f>
        <v>0</v>
      </c>
      <c r="O102" s="32">
        <f>'Celkové pořadí'!O102</f>
        <v>0</v>
      </c>
      <c r="P102" s="32">
        <f>'Celkové pořadí'!P102</f>
        <v>0</v>
      </c>
      <c r="Q102" s="23"/>
      <c r="R102" s="95">
        <f t="shared" si="16"/>
        <v>0</v>
      </c>
      <c r="S102" s="95">
        <f t="shared" si="12"/>
        <v>0</v>
      </c>
      <c r="T102" s="95">
        <f t="shared" si="13"/>
        <v>0</v>
      </c>
      <c r="U102" s="95">
        <f t="shared" si="14"/>
        <v>0</v>
      </c>
      <c r="V102" s="95">
        <f t="shared" si="15"/>
        <v>0</v>
      </c>
      <c r="W102" s="95">
        <f t="shared" si="17"/>
        <v>0</v>
      </c>
      <c r="X102" s="95">
        <f t="shared" si="18"/>
        <v>0</v>
      </c>
      <c r="Y102" s="95">
        <f t="shared" si="19"/>
        <v>0</v>
      </c>
      <c r="Z102" s="95">
        <f t="shared" si="20"/>
        <v>0</v>
      </c>
      <c r="AA102" s="95">
        <f t="shared" si="21"/>
        <v>0</v>
      </c>
      <c r="AC102" s="32">
        <f t="shared" si="22"/>
        <v>1</v>
      </c>
    </row>
    <row r="103" spans="1:29" x14ac:dyDescent="0.25">
      <c r="A103" s="24"/>
      <c r="B103" s="39">
        <v>100</v>
      </c>
      <c r="C103" s="31">
        <f>'Celkové pořadí'!C103</f>
        <v>6</v>
      </c>
      <c r="D103" s="34" t="str">
        <f>'Celkové pořadí'!D103</f>
        <v>GLORIA</v>
      </c>
      <c r="E103" s="97" t="str">
        <f>VLOOKUP(D103,'Startovní listina'!B:I,8,0)</f>
        <v>TJ CL</v>
      </c>
      <c r="F103" s="92">
        <f>'Celkové pořadí'!F103</f>
        <v>8</v>
      </c>
      <c r="G103" s="32">
        <f>'Celkové pořadí'!G103</f>
        <v>0</v>
      </c>
      <c r="H103" s="32">
        <f>'Celkové pořadí'!H103</f>
        <v>0</v>
      </c>
      <c r="I103" s="32">
        <f>'Celkové pořadí'!I103</f>
        <v>0</v>
      </c>
      <c r="J103" s="32">
        <f>'Celkové pořadí'!J103</f>
        <v>0</v>
      </c>
      <c r="K103" s="32">
        <f>'Celkové pořadí'!K103</f>
        <v>0</v>
      </c>
      <c r="L103" s="33">
        <f>'Celkové pořadí'!L103</f>
        <v>0</v>
      </c>
      <c r="M103" s="32">
        <f>'Celkové pořadí'!M103</f>
        <v>0</v>
      </c>
      <c r="N103" s="32">
        <f>'Celkové pořadí'!N103</f>
        <v>0</v>
      </c>
      <c r="O103" s="32">
        <f>'Celkové pořadí'!O103</f>
        <v>8</v>
      </c>
      <c r="P103" s="32">
        <f>'Celkové pořadí'!P103</f>
        <v>0</v>
      </c>
      <c r="Q103" s="23"/>
      <c r="R103" s="95">
        <f t="shared" si="16"/>
        <v>0</v>
      </c>
      <c r="S103" s="95">
        <f t="shared" si="12"/>
        <v>0</v>
      </c>
      <c r="T103" s="95">
        <f t="shared" si="13"/>
        <v>0</v>
      </c>
      <c r="U103" s="95">
        <f t="shared" si="14"/>
        <v>0</v>
      </c>
      <c r="V103" s="95">
        <f t="shared" si="15"/>
        <v>0</v>
      </c>
      <c r="W103" s="95">
        <f t="shared" si="17"/>
        <v>0</v>
      </c>
      <c r="X103" s="95">
        <f t="shared" si="18"/>
        <v>0</v>
      </c>
      <c r="Y103" s="95">
        <f t="shared" si="19"/>
        <v>0</v>
      </c>
      <c r="Z103" s="95">
        <f t="shared" si="20"/>
        <v>0</v>
      </c>
      <c r="AA103" s="95">
        <f t="shared" si="21"/>
        <v>0</v>
      </c>
      <c r="AC103" s="32">
        <f t="shared" si="22"/>
        <v>1</v>
      </c>
    </row>
    <row r="104" spans="1:29" x14ac:dyDescent="0.25">
      <c r="A104" s="24"/>
      <c r="B104" s="39">
        <v>101</v>
      </c>
      <c r="C104" s="31">
        <f>'Celkové pořadí'!C104</f>
        <v>4</v>
      </c>
      <c r="D104" s="34" t="str">
        <f>'Celkové pořadí'!D104</f>
        <v>JAEL</v>
      </c>
      <c r="E104" s="97" t="str">
        <f>VLOOKUP(D104,'Startovní listina'!B:I,8,0)</f>
        <v>TATRAN</v>
      </c>
      <c r="F104" s="92">
        <f>'Celkové pořadí'!F104</f>
        <v>7</v>
      </c>
      <c r="G104" s="32">
        <f>'Celkové pořadí'!G104</f>
        <v>0</v>
      </c>
      <c r="H104" s="32">
        <f>'Celkové pořadí'!H104</f>
        <v>7</v>
      </c>
      <c r="I104" s="32">
        <f>'Celkové pořadí'!I104</f>
        <v>0</v>
      </c>
      <c r="J104" s="32">
        <f>'Celkové pořadí'!J104</f>
        <v>0</v>
      </c>
      <c r="K104" s="32">
        <f>'Celkové pořadí'!K104</f>
        <v>0</v>
      </c>
      <c r="L104" s="33">
        <f>'Celkové pořadí'!L104</f>
        <v>0</v>
      </c>
      <c r="M104" s="32">
        <f>'Celkové pořadí'!M104</f>
        <v>0</v>
      </c>
      <c r="N104" s="32">
        <f>'Celkové pořadí'!N104</f>
        <v>0</v>
      </c>
      <c r="O104" s="32">
        <f>'Celkové pořadí'!O104</f>
        <v>0</v>
      </c>
      <c r="P104" s="32">
        <f>'Celkové pořadí'!P104</f>
        <v>0</v>
      </c>
      <c r="Q104" s="23"/>
      <c r="R104" s="95">
        <f t="shared" si="16"/>
        <v>0</v>
      </c>
      <c r="S104" s="95">
        <f t="shared" si="12"/>
        <v>5.4</v>
      </c>
      <c r="T104" s="95">
        <f t="shared" si="13"/>
        <v>0</v>
      </c>
      <c r="U104" s="95">
        <f t="shared" si="14"/>
        <v>0</v>
      </c>
      <c r="V104" s="95">
        <f t="shared" si="15"/>
        <v>0</v>
      </c>
      <c r="W104" s="95">
        <f t="shared" si="17"/>
        <v>0</v>
      </c>
      <c r="X104" s="95">
        <f t="shared" si="18"/>
        <v>0</v>
      </c>
      <c r="Y104" s="95">
        <f t="shared" si="19"/>
        <v>0</v>
      </c>
      <c r="Z104" s="95">
        <f t="shared" si="20"/>
        <v>0</v>
      </c>
      <c r="AA104" s="95">
        <f t="shared" si="21"/>
        <v>0</v>
      </c>
      <c r="AC104" s="32">
        <f t="shared" si="22"/>
        <v>1</v>
      </c>
    </row>
    <row r="105" spans="1:29" x14ac:dyDescent="0.25">
      <c r="A105" s="24"/>
      <c r="B105" s="39">
        <v>102</v>
      </c>
      <c r="C105" s="31">
        <f>'Celkové pořadí'!C105</f>
        <v>6</v>
      </c>
      <c r="D105" s="34" t="str">
        <f>'Celkové pořadí'!D105</f>
        <v>ANABELA</v>
      </c>
      <c r="E105" s="97" t="str">
        <f>VLOOKUP(D105,'Startovní listina'!B:I,8,0)</f>
        <v>YCKP</v>
      </c>
      <c r="F105" s="92">
        <f>'Celkové pořadí'!F105</f>
        <v>6</v>
      </c>
      <c r="G105" s="32">
        <f>'Celkové pořadí'!G105</f>
        <v>0</v>
      </c>
      <c r="H105" s="32">
        <f>'Celkové pořadí'!H105</f>
        <v>6</v>
      </c>
      <c r="I105" s="32">
        <f>'Celkové pořadí'!I105</f>
        <v>0</v>
      </c>
      <c r="J105" s="32">
        <f>'Celkové pořadí'!J105</f>
        <v>0</v>
      </c>
      <c r="K105" s="32">
        <f>'Celkové pořadí'!K105</f>
        <v>0</v>
      </c>
      <c r="L105" s="33">
        <f>'Celkové pořadí'!L105</f>
        <v>0</v>
      </c>
      <c r="M105" s="32">
        <f>'Celkové pořadí'!M105</f>
        <v>0</v>
      </c>
      <c r="N105" s="32">
        <f>'Celkové pořadí'!N105</f>
        <v>0</v>
      </c>
      <c r="O105" s="32">
        <f>'Celkové pořadí'!O105</f>
        <v>0</v>
      </c>
      <c r="P105" s="32">
        <f>'Celkové pořadí'!P105</f>
        <v>0</v>
      </c>
      <c r="Q105" s="23"/>
      <c r="R105" s="95">
        <f t="shared" si="16"/>
        <v>0</v>
      </c>
      <c r="S105" s="95">
        <f t="shared" si="12"/>
        <v>0</v>
      </c>
      <c r="T105" s="95">
        <f t="shared" si="13"/>
        <v>0</v>
      </c>
      <c r="U105" s="95">
        <f t="shared" si="14"/>
        <v>0</v>
      </c>
      <c r="V105" s="95">
        <f t="shared" si="15"/>
        <v>0</v>
      </c>
      <c r="W105" s="95">
        <f t="shared" si="17"/>
        <v>0</v>
      </c>
      <c r="X105" s="95">
        <f t="shared" si="18"/>
        <v>0</v>
      </c>
      <c r="Y105" s="95">
        <f t="shared" si="19"/>
        <v>0</v>
      </c>
      <c r="Z105" s="95">
        <f t="shared" si="20"/>
        <v>0</v>
      </c>
      <c r="AA105" s="95">
        <f t="shared" si="21"/>
        <v>0</v>
      </c>
      <c r="AC105" s="32">
        <f t="shared" si="22"/>
        <v>1</v>
      </c>
    </row>
    <row r="106" spans="1:29" x14ac:dyDescent="0.25">
      <c r="A106" s="24"/>
      <c r="B106" s="39">
        <v>103</v>
      </c>
      <c r="C106" s="31">
        <f>'Celkové pořadí'!C106</f>
        <v>6</v>
      </c>
      <c r="D106" s="34" t="str">
        <f>'Celkové pořadí'!D106</f>
        <v>IRIST MIST</v>
      </c>
      <c r="E106" s="97" t="str">
        <f>VLOOKUP(D106,'Startovní listina'!B:I,8,0)</f>
        <v>YCKP</v>
      </c>
      <c r="F106" s="92">
        <f>'Celkové pořadí'!F106</f>
        <v>6</v>
      </c>
      <c r="G106" s="32">
        <f>'Celkové pořadí'!G106</f>
        <v>0</v>
      </c>
      <c r="H106" s="32">
        <f>'Celkové pořadí'!H106</f>
        <v>0</v>
      </c>
      <c r="I106" s="32">
        <f>'Celkové pořadí'!I106</f>
        <v>0</v>
      </c>
      <c r="J106" s="32">
        <f>'Celkové pořadí'!J106</f>
        <v>0</v>
      </c>
      <c r="K106" s="32">
        <f>'Celkové pořadí'!K106</f>
        <v>6</v>
      </c>
      <c r="L106" s="33">
        <f>'Celkové pořadí'!L106</f>
        <v>0</v>
      </c>
      <c r="M106" s="32">
        <f>'Celkové pořadí'!M106</f>
        <v>0</v>
      </c>
      <c r="N106" s="32">
        <f>'Celkové pořadí'!N106</f>
        <v>0</v>
      </c>
      <c r="O106" s="32">
        <f>'Celkové pořadí'!O106</f>
        <v>0</v>
      </c>
      <c r="P106" s="32">
        <f>'Celkové pořadí'!P106</f>
        <v>0</v>
      </c>
      <c r="Q106" s="23"/>
      <c r="R106" s="95">
        <f t="shared" si="16"/>
        <v>0</v>
      </c>
      <c r="S106" s="95">
        <f t="shared" si="12"/>
        <v>0</v>
      </c>
      <c r="T106" s="95">
        <f t="shared" si="13"/>
        <v>0</v>
      </c>
      <c r="U106" s="95">
        <f t="shared" si="14"/>
        <v>0</v>
      </c>
      <c r="V106" s="95">
        <f t="shared" si="15"/>
        <v>0</v>
      </c>
      <c r="W106" s="95">
        <f t="shared" si="17"/>
        <v>0</v>
      </c>
      <c r="X106" s="95">
        <f t="shared" si="18"/>
        <v>0</v>
      </c>
      <c r="Y106" s="95">
        <f t="shared" si="19"/>
        <v>0</v>
      </c>
      <c r="Z106" s="95">
        <f t="shared" si="20"/>
        <v>0</v>
      </c>
      <c r="AA106" s="95">
        <f t="shared" si="21"/>
        <v>0</v>
      </c>
      <c r="AC106" s="32">
        <f t="shared" si="22"/>
        <v>1</v>
      </c>
    </row>
    <row r="107" spans="1:29" x14ac:dyDescent="0.25">
      <c r="A107" s="24"/>
      <c r="B107" s="39">
        <v>104</v>
      </c>
      <c r="C107" s="31">
        <f>'Celkové pořadí'!C107</f>
        <v>5</v>
      </c>
      <c r="D107" s="34" t="str">
        <f>'Celkové pořadí'!D107</f>
        <v>MOGLI</v>
      </c>
      <c r="E107" s="97" t="str">
        <f>VLOOKUP(D107,'Startovní listina'!B:I,8,0)</f>
        <v>YCKP</v>
      </c>
      <c r="F107" s="92">
        <f>'Celkové pořadí'!F107</f>
        <v>5</v>
      </c>
      <c r="G107" s="32">
        <f>'Celkové pořadí'!G107</f>
        <v>0</v>
      </c>
      <c r="H107" s="32">
        <f>'Celkové pořadí'!H107</f>
        <v>0</v>
      </c>
      <c r="I107" s="32">
        <f>'Celkové pořadí'!I107</f>
        <v>0</v>
      </c>
      <c r="J107" s="32">
        <f>'Celkové pořadí'!J107</f>
        <v>0</v>
      </c>
      <c r="K107" s="32">
        <f>'Celkové pořadí'!K107</f>
        <v>0</v>
      </c>
      <c r="L107" s="33">
        <f>'Celkové pořadí'!L107</f>
        <v>0</v>
      </c>
      <c r="M107" s="32">
        <f>'Celkové pořadí'!M107</f>
        <v>0</v>
      </c>
      <c r="N107" s="32">
        <f>'Celkové pořadí'!N107</f>
        <v>5</v>
      </c>
      <c r="O107" s="32">
        <f>'Celkové pořadí'!O107</f>
        <v>0</v>
      </c>
      <c r="P107" s="32">
        <f>'Celkové pořadí'!P107</f>
        <v>0</v>
      </c>
      <c r="Q107" s="23"/>
      <c r="R107" s="95">
        <f t="shared" si="16"/>
        <v>0</v>
      </c>
      <c r="S107" s="95">
        <f t="shared" si="12"/>
        <v>0</v>
      </c>
      <c r="T107" s="95">
        <f t="shared" si="13"/>
        <v>0</v>
      </c>
      <c r="U107" s="95">
        <f t="shared" si="14"/>
        <v>0</v>
      </c>
      <c r="V107" s="95">
        <f t="shared" si="15"/>
        <v>0</v>
      </c>
      <c r="W107" s="95">
        <f t="shared" si="17"/>
        <v>0</v>
      </c>
      <c r="X107" s="95">
        <f t="shared" si="18"/>
        <v>0</v>
      </c>
      <c r="Y107" s="95">
        <f t="shared" si="19"/>
        <v>3.9</v>
      </c>
      <c r="Z107" s="95">
        <f t="shared" si="20"/>
        <v>0</v>
      </c>
      <c r="AA107" s="95">
        <f t="shared" si="21"/>
        <v>0</v>
      </c>
      <c r="AC107" s="32">
        <f t="shared" si="22"/>
        <v>1</v>
      </c>
    </row>
    <row r="108" spans="1:29" x14ac:dyDescent="0.25">
      <c r="A108" s="24"/>
      <c r="B108" s="39">
        <v>105</v>
      </c>
      <c r="C108" s="31">
        <f>'Celkové pořadí'!C108</f>
        <v>4</v>
      </c>
      <c r="D108" s="34" t="str">
        <f>'Celkové pořadí'!D108</f>
        <v>KIM</v>
      </c>
      <c r="E108" s="97" t="str">
        <f>VLOOKUP(D108,'Startovní listina'!B:I,8,0)</f>
        <v>JKK</v>
      </c>
      <c r="F108" s="92">
        <f>'Celkové pořadí'!F108</f>
        <v>5</v>
      </c>
      <c r="G108" s="32">
        <f>'Celkové pořadí'!G108</f>
        <v>0</v>
      </c>
      <c r="H108" s="32">
        <f>'Celkové pořadí'!H108</f>
        <v>0</v>
      </c>
      <c r="I108" s="32">
        <f>'Celkové pořadí'!I108</f>
        <v>0</v>
      </c>
      <c r="J108" s="32">
        <f>'Celkové pořadí'!J108</f>
        <v>1</v>
      </c>
      <c r="K108" s="32">
        <f>'Celkové pořadí'!K108</f>
        <v>0</v>
      </c>
      <c r="L108" s="33">
        <f>'Celkové pořadí'!L108</f>
        <v>2</v>
      </c>
      <c r="M108" s="32">
        <f>'Celkové pořadí'!M108</f>
        <v>1</v>
      </c>
      <c r="N108" s="32">
        <f>'Celkové pořadí'!N108</f>
        <v>1</v>
      </c>
      <c r="O108" s="32">
        <f>'Celkové pořadí'!O108</f>
        <v>0</v>
      </c>
      <c r="P108" s="32">
        <f>'Celkové pořadí'!P108</f>
        <v>0</v>
      </c>
      <c r="Q108" s="23"/>
      <c r="R108" s="95">
        <f t="shared" si="16"/>
        <v>0</v>
      </c>
      <c r="S108" s="95">
        <f t="shared" si="12"/>
        <v>0</v>
      </c>
      <c r="T108" s="95">
        <f t="shared" si="13"/>
        <v>0</v>
      </c>
      <c r="U108" s="95">
        <f t="shared" si="14"/>
        <v>3</v>
      </c>
      <c r="V108" s="95">
        <f t="shared" si="15"/>
        <v>0</v>
      </c>
      <c r="W108" s="95">
        <f t="shared" si="17"/>
        <v>6</v>
      </c>
      <c r="X108" s="95">
        <f t="shared" si="18"/>
        <v>6</v>
      </c>
      <c r="Y108" s="95">
        <f t="shared" si="19"/>
        <v>3.9</v>
      </c>
      <c r="Z108" s="95">
        <f t="shared" si="20"/>
        <v>0</v>
      </c>
      <c r="AA108" s="95">
        <f t="shared" si="21"/>
        <v>0</v>
      </c>
      <c r="AC108" s="32">
        <f t="shared" si="22"/>
        <v>4</v>
      </c>
    </row>
    <row r="109" spans="1:29" x14ac:dyDescent="0.25">
      <c r="A109" s="24"/>
      <c r="B109" s="39">
        <v>106</v>
      </c>
      <c r="C109" s="31">
        <f>'Celkové pořadí'!C109</f>
        <v>4</v>
      </c>
      <c r="D109" s="34" t="str">
        <f>'Celkové pořadí'!D109</f>
        <v>NORD</v>
      </c>
      <c r="E109" s="97" t="str">
        <f>VLOOKUP(D109,'Startovní listina'!B:I,8,0)</f>
        <v>YC DAVLE</v>
      </c>
      <c r="F109" s="92">
        <f>'Celkové pořadí'!F109</f>
        <v>5</v>
      </c>
      <c r="G109" s="32">
        <f>'Celkové pořadí'!G109</f>
        <v>0</v>
      </c>
      <c r="H109" s="32">
        <f>'Celkové pořadí'!H109</f>
        <v>0</v>
      </c>
      <c r="I109" s="32">
        <f>'Celkové pořadí'!I109</f>
        <v>0</v>
      </c>
      <c r="J109" s="32">
        <f>'Celkové pořadí'!J109</f>
        <v>0</v>
      </c>
      <c r="K109" s="32">
        <f>'Celkové pořadí'!K109</f>
        <v>0</v>
      </c>
      <c r="L109" s="33">
        <f>'Celkové pořadí'!L109</f>
        <v>0</v>
      </c>
      <c r="M109" s="32">
        <f>'Celkové pořadí'!M109</f>
        <v>0</v>
      </c>
      <c r="N109" s="32">
        <f>'Celkové pořadí'!N109</f>
        <v>0</v>
      </c>
      <c r="O109" s="32">
        <f>'Celkové pořadí'!O109</f>
        <v>0</v>
      </c>
      <c r="P109" s="32">
        <f>'Celkové pořadí'!P109</f>
        <v>5</v>
      </c>
      <c r="Q109" s="23"/>
      <c r="R109" s="95">
        <f t="shared" si="16"/>
        <v>0</v>
      </c>
      <c r="S109" s="95">
        <f t="shared" si="12"/>
        <v>0</v>
      </c>
      <c r="T109" s="95">
        <f t="shared" si="13"/>
        <v>0</v>
      </c>
      <c r="U109" s="95">
        <f t="shared" si="14"/>
        <v>0</v>
      </c>
      <c r="V109" s="95">
        <f t="shared" si="15"/>
        <v>0</v>
      </c>
      <c r="W109" s="95">
        <f t="shared" si="17"/>
        <v>0</v>
      </c>
      <c r="X109" s="95">
        <f t="shared" si="18"/>
        <v>0</v>
      </c>
      <c r="Y109" s="95">
        <f t="shared" si="19"/>
        <v>0</v>
      </c>
      <c r="Z109" s="95">
        <f t="shared" si="20"/>
        <v>0</v>
      </c>
      <c r="AA109" s="95">
        <f t="shared" si="21"/>
        <v>3</v>
      </c>
      <c r="AC109" s="32">
        <f t="shared" si="22"/>
        <v>1</v>
      </c>
    </row>
    <row r="110" spans="1:29" x14ac:dyDescent="0.25">
      <c r="A110" s="24"/>
      <c r="B110" s="39">
        <v>107</v>
      </c>
      <c r="C110" s="31">
        <f>'Celkové pořadí'!C110</f>
        <v>5</v>
      </c>
      <c r="D110" s="34" t="str">
        <f>'Celkové pořadí'!D110</f>
        <v>SONY A</v>
      </c>
      <c r="E110" s="97" t="str">
        <f>VLOOKUP(D110,'Startovní listina'!B:I,8,0)</f>
        <v>ATLANTIDA</v>
      </c>
      <c r="F110" s="92">
        <f>'Celkové pořadí'!F110</f>
        <v>4</v>
      </c>
      <c r="G110" s="32">
        <f>'Celkové pořadí'!G110</f>
        <v>0</v>
      </c>
      <c r="H110" s="32">
        <f>'Celkové pořadí'!H110</f>
        <v>4</v>
      </c>
      <c r="I110" s="32">
        <f>'Celkové pořadí'!I110</f>
        <v>0</v>
      </c>
      <c r="J110" s="32">
        <f>'Celkové pořadí'!J110</f>
        <v>0</v>
      </c>
      <c r="K110" s="32">
        <f>'Celkové pořadí'!K110</f>
        <v>0</v>
      </c>
      <c r="L110" s="33">
        <f>'Celkové pořadí'!L110</f>
        <v>0</v>
      </c>
      <c r="M110" s="32">
        <f>'Celkové pořadí'!M110</f>
        <v>0</v>
      </c>
      <c r="N110" s="32">
        <f>'Celkové pořadí'!N110</f>
        <v>0</v>
      </c>
      <c r="O110" s="32">
        <f>'Celkové pořadí'!O110</f>
        <v>0</v>
      </c>
      <c r="P110" s="32">
        <f>'Celkové pořadí'!P110</f>
        <v>0</v>
      </c>
      <c r="Q110" s="23"/>
      <c r="R110" s="95">
        <f t="shared" si="16"/>
        <v>0</v>
      </c>
      <c r="S110" s="95">
        <f t="shared" si="12"/>
        <v>5.4</v>
      </c>
      <c r="T110" s="95">
        <f t="shared" si="13"/>
        <v>0</v>
      </c>
      <c r="U110" s="95">
        <f t="shared" si="14"/>
        <v>0</v>
      </c>
      <c r="V110" s="95">
        <f t="shared" si="15"/>
        <v>0</v>
      </c>
      <c r="W110" s="95">
        <f t="shared" si="17"/>
        <v>0</v>
      </c>
      <c r="X110" s="95">
        <f t="shared" si="18"/>
        <v>0</v>
      </c>
      <c r="Y110" s="95">
        <f t="shared" si="19"/>
        <v>0</v>
      </c>
      <c r="Z110" s="95">
        <f t="shared" si="20"/>
        <v>0</v>
      </c>
      <c r="AA110" s="95">
        <f t="shared" si="21"/>
        <v>0</v>
      </c>
      <c r="AC110" s="32">
        <f t="shared" si="22"/>
        <v>1</v>
      </c>
    </row>
    <row r="111" spans="1:29" x14ac:dyDescent="0.25">
      <c r="A111" s="24"/>
      <c r="B111" s="39">
        <v>108</v>
      </c>
      <c r="C111" s="31">
        <f>'Celkové pořadí'!C111</f>
        <v>4</v>
      </c>
      <c r="D111" s="34" t="str">
        <f>'Celkové pořadí'!D111</f>
        <v>CANNETE</v>
      </c>
      <c r="E111" s="97" t="str">
        <f>VLOOKUP(D111,'Startovní listina'!B:I,8,0)</f>
        <v>YCKP</v>
      </c>
      <c r="F111" s="92">
        <f>'Celkové pořadí'!F111</f>
        <v>4</v>
      </c>
      <c r="G111" s="32">
        <f>'Celkové pořadí'!G111</f>
        <v>0</v>
      </c>
      <c r="H111" s="32">
        <f>'Celkové pořadí'!H111</f>
        <v>0</v>
      </c>
      <c r="I111" s="32">
        <f>'Celkové pořadí'!I111</f>
        <v>0</v>
      </c>
      <c r="J111" s="32">
        <f>'Celkové pořadí'!J111</f>
        <v>0</v>
      </c>
      <c r="K111" s="32">
        <f>'Celkové pořadí'!K111</f>
        <v>4</v>
      </c>
      <c r="L111" s="33">
        <f>'Celkové pořadí'!L111</f>
        <v>0</v>
      </c>
      <c r="M111" s="32">
        <f>'Celkové pořadí'!M111</f>
        <v>0</v>
      </c>
      <c r="N111" s="32">
        <f>'Celkové pořadí'!N111</f>
        <v>0</v>
      </c>
      <c r="O111" s="32">
        <f>'Celkové pořadí'!O111</f>
        <v>0</v>
      </c>
      <c r="P111" s="32">
        <f>'Celkové pořadí'!P111</f>
        <v>0</v>
      </c>
      <c r="Q111" s="23"/>
      <c r="R111" s="95">
        <f t="shared" si="16"/>
        <v>0</v>
      </c>
      <c r="S111" s="95">
        <f t="shared" si="12"/>
        <v>0</v>
      </c>
      <c r="T111" s="95">
        <f t="shared" si="13"/>
        <v>0</v>
      </c>
      <c r="U111" s="95">
        <f t="shared" si="14"/>
        <v>0</v>
      </c>
      <c r="V111" s="95">
        <f t="shared" si="15"/>
        <v>3.2</v>
      </c>
      <c r="W111" s="95">
        <f t="shared" si="17"/>
        <v>0</v>
      </c>
      <c r="X111" s="95">
        <f t="shared" si="18"/>
        <v>0</v>
      </c>
      <c r="Y111" s="95">
        <f t="shared" si="19"/>
        <v>0</v>
      </c>
      <c r="Z111" s="95">
        <f t="shared" si="20"/>
        <v>0</v>
      </c>
      <c r="AA111" s="95">
        <f t="shared" si="21"/>
        <v>0</v>
      </c>
      <c r="AC111" s="32">
        <f t="shared" si="22"/>
        <v>1</v>
      </c>
    </row>
    <row r="112" spans="1:29" x14ac:dyDescent="0.25">
      <c r="A112" s="24"/>
      <c r="B112" s="39">
        <v>109</v>
      </c>
      <c r="C112" s="31">
        <f>'Celkové pořadí'!C112</f>
        <v>4</v>
      </c>
      <c r="D112" s="34" t="str">
        <f>'Celkové pořadí'!D112</f>
        <v>SANTANA</v>
      </c>
      <c r="E112" s="97" t="str">
        <f>VLOOKUP(D112,'Startovní listina'!B:I,8,0)</f>
        <v>TJ CL</v>
      </c>
      <c r="F112" s="92">
        <f>'Celkové pořadí'!F112</f>
        <v>4</v>
      </c>
      <c r="G112" s="32">
        <f>'Celkové pořadí'!G112</f>
        <v>0</v>
      </c>
      <c r="H112" s="32">
        <f>'Celkové pořadí'!H112</f>
        <v>0</v>
      </c>
      <c r="I112" s="32">
        <f>'Celkové pořadí'!I112</f>
        <v>0</v>
      </c>
      <c r="J112" s="32">
        <f>'Celkové pořadí'!J112</f>
        <v>0</v>
      </c>
      <c r="K112" s="32">
        <f>'Celkové pořadí'!K112</f>
        <v>0</v>
      </c>
      <c r="L112" s="33">
        <f>'Celkové pořadí'!L112</f>
        <v>0</v>
      </c>
      <c r="M112" s="32">
        <f>'Celkové pořadí'!M112</f>
        <v>0</v>
      </c>
      <c r="N112" s="32">
        <f>'Celkové pořadí'!N112</f>
        <v>0</v>
      </c>
      <c r="O112" s="32">
        <f>'Celkové pořadí'!O112</f>
        <v>4</v>
      </c>
      <c r="P112" s="32">
        <f>'Celkové pořadí'!P112</f>
        <v>0</v>
      </c>
      <c r="Q112" s="23"/>
      <c r="R112" s="95">
        <f t="shared" si="16"/>
        <v>0</v>
      </c>
      <c r="S112" s="95">
        <f t="shared" si="12"/>
        <v>0</v>
      </c>
      <c r="T112" s="95">
        <f t="shared" si="13"/>
        <v>0</v>
      </c>
      <c r="U112" s="95">
        <f t="shared" si="14"/>
        <v>0</v>
      </c>
      <c r="V112" s="95">
        <f t="shared" si="15"/>
        <v>0</v>
      </c>
      <c r="W112" s="95">
        <f t="shared" si="17"/>
        <v>0</v>
      </c>
      <c r="X112" s="95">
        <f t="shared" si="18"/>
        <v>0</v>
      </c>
      <c r="Y112" s="95">
        <f t="shared" si="19"/>
        <v>0</v>
      </c>
      <c r="Z112" s="95">
        <f t="shared" si="20"/>
        <v>13</v>
      </c>
      <c r="AA112" s="95">
        <f t="shared" si="21"/>
        <v>0</v>
      </c>
      <c r="AC112" s="32">
        <f t="shared" si="22"/>
        <v>1</v>
      </c>
    </row>
    <row r="113" spans="1:29" x14ac:dyDescent="0.25">
      <c r="A113" s="24"/>
      <c r="B113" s="39">
        <v>110</v>
      </c>
      <c r="C113" s="31">
        <f>'Celkové pořadí'!C113</f>
        <v>4</v>
      </c>
      <c r="D113" s="34" t="str">
        <f>'Celkové pořadí'!D113</f>
        <v>KOZELÍNA</v>
      </c>
      <c r="E113" s="97" t="str">
        <f>VLOOKUP(D113,'Startovní listina'!B:I,8,0)</f>
        <v>YCKP</v>
      </c>
      <c r="F113" s="92">
        <f>'Celkové pořadí'!F113</f>
        <v>3</v>
      </c>
      <c r="G113" s="32">
        <f>'Celkové pořadí'!G113</f>
        <v>0</v>
      </c>
      <c r="H113" s="32">
        <f>'Celkové pořadí'!H113</f>
        <v>0</v>
      </c>
      <c r="I113" s="32">
        <f>'Celkové pořadí'!I113</f>
        <v>0</v>
      </c>
      <c r="J113" s="32">
        <f>'Celkové pořadí'!J113</f>
        <v>0</v>
      </c>
      <c r="K113" s="32">
        <f>'Celkové pořadí'!K113</f>
        <v>2</v>
      </c>
      <c r="L113" s="33">
        <f>'Celkové pořadí'!L113</f>
        <v>0</v>
      </c>
      <c r="M113" s="32">
        <f>'Celkové pořadí'!M113</f>
        <v>0</v>
      </c>
      <c r="N113" s="32">
        <f>'Celkové pořadí'!N113</f>
        <v>1</v>
      </c>
      <c r="O113" s="32">
        <f>'Celkové pořadí'!O113</f>
        <v>0</v>
      </c>
      <c r="P113" s="32">
        <f>'Celkové pořadí'!P113</f>
        <v>0</v>
      </c>
      <c r="Q113" s="23"/>
      <c r="R113" s="95">
        <f t="shared" si="16"/>
        <v>0</v>
      </c>
      <c r="S113" s="95">
        <f t="shared" si="12"/>
        <v>0</v>
      </c>
      <c r="T113" s="95">
        <f t="shared" si="13"/>
        <v>0</v>
      </c>
      <c r="U113" s="95">
        <f t="shared" si="14"/>
        <v>0</v>
      </c>
      <c r="V113" s="95">
        <f t="shared" si="15"/>
        <v>3.2</v>
      </c>
      <c r="W113" s="95">
        <f t="shared" si="17"/>
        <v>0</v>
      </c>
      <c r="X113" s="95">
        <f t="shared" si="18"/>
        <v>0</v>
      </c>
      <c r="Y113" s="95">
        <f t="shared" si="19"/>
        <v>3.9</v>
      </c>
      <c r="Z113" s="95">
        <f t="shared" si="20"/>
        <v>0</v>
      </c>
      <c r="AA113" s="95">
        <f t="shared" si="21"/>
        <v>0</v>
      </c>
      <c r="AC113" s="32">
        <f t="shared" si="22"/>
        <v>2</v>
      </c>
    </row>
    <row r="114" spans="1:29" x14ac:dyDescent="0.25">
      <c r="A114" s="24"/>
      <c r="B114" s="39">
        <v>111</v>
      </c>
      <c r="C114" s="31">
        <f>'Celkové pořadí'!C114</f>
        <v>4</v>
      </c>
      <c r="D114" s="34" t="str">
        <f>'Celkové pořadí'!D114</f>
        <v>BERTA</v>
      </c>
      <c r="E114" s="97" t="str">
        <f>VLOOKUP(D114,'Startovní listina'!B:I,8,0)</f>
        <v>TJ CL</v>
      </c>
      <c r="F114" s="92">
        <f>'Celkové pořadí'!F114</f>
        <v>1</v>
      </c>
      <c r="G114" s="32">
        <f>'Celkové pořadí'!G114</f>
        <v>0</v>
      </c>
      <c r="H114" s="32">
        <f>'Celkové pořadí'!H114</f>
        <v>0</v>
      </c>
      <c r="I114" s="32">
        <f>'Celkové pořadí'!I114</f>
        <v>0</v>
      </c>
      <c r="J114" s="32">
        <f>'Celkové pořadí'!J114</f>
        <v>0</v>
      </c>
      <c r="K114" s="32">
        <f>'Celkové pořadí'!K114</f>
        <v>0</v>
      </c>
      <c r="L114" s="33">
        <f>'Celkové pořadí'!L114</f>
        <v>0</v>
      </c>
      <c r="M114" s="32">
        <f>'Celkové pořadí'!M114</f>
        <v>0</v>
      </c>
      <c r="N114" s="32">
        <f>'Celkové pořadí'!N114</f>
        <v>0</v>
      </c>
      <c r="O114" s="32">
        <f>'Celkové pořadí'!O114</f>
        <v>1</v>
      </c>
      <c r="P114" s="32">
        <f>'Celkové pořadí'!P114</f>
        <v>0</v>
      </c>
      <c r="Q114" s="23"/>
      <c r="R114" s="95">
        <f t="shared" si="16"/>
        <v>0</v>
      </c>
      <c r="S114" s="95">
        <f t="shared" si="12"/>
        <v>0</v>
      </c>
      <c r="T114" s="95">
        <f t="shared" si="13"/>
        <v>0</v>
      </c>
      <c r="U114" s="95">
        <f t="shared" si="14"/>
        <v>0</v>
      </c>
      <c r="V114" s="95">
        <f t="shared" si="15"/>
        <v>0</v>
      </c>
      <c r="W114" s="95">
        <f t="shared" si="17"/>
        <v>0</v>
      </c>
      <c r="X114" s="95">
        <f t="shared" si="18"/>
        <v>0</v>
      </c>
      <c r="Y114" s="95">
        <f t="shared" si="19"/>
        <v>0</v>
      </c>
      <c r="Z114" s="95">
        <f t="shared" si="20"/>
        <v>13</v>
      </c>
      <c r="AA114" s="95">
        <f t="shared" si="21"/>
        <v>0</v>
      </c>
      <c r="AC114" s="32">
        <f t="shared" si="22"/>
        <v>1</v>
      </c>
    </row>
    <row r="115" spans="1:29" x14ac:dyDescent="0.25">
      <c r="A115" s="24"/>
      <c r="B115" s="39">
        <v>112</v>
      </c>
      <c r="C115" s="31">
        <f>'Celkové pořadí'!C115</f>
        <v>4</v>
      </c>
      <c r="D115" s="34" t="str">
        <f>'Celkové pořadí'!D115</f>
        <v>MIRA</v>
      </c>
      <c r="E115" s="97" t="str">
        <f>VLOOKUP(D115,'Startovní listina'!B:I,8,0)</f>
        <v>TJ CL</v>
      </c>
      <c r="F115" s="92">
        <f>'Celkové pořadí'!F115</f>
        <v>1</v>
      </c>
      <c r="G115" s="32">
        <f>'Celkové pořadí'!G115</f>
        <v>0</v>
      </c>
      <c r="H115" s="32">
        <f>'Celkové pořadí'!H115</f>
        <v>0</v>
      </c>
      <c r="I115" s="32">
        <f>'Celkové pořadí'!I115</f>
        <v>0</v>
      </c>
      <c r="J115" s="32">
        <f>'Celkové pořadí'!J115</f>
        <v>0</v>
      </c>
      <c r="K115" s="32">
        <f>'Celkové pořadí'!K115</f>
        <v>0</v>
      </c>
      <c r="L115" s="33">
        <f>'Celkové pořadí'!L115</f>
        <v>0</v>
      </c>
      <c r="M115" s="32">
        <f>'Celkové pořadí'!M115</f>
        <v>0</v>
      </c>
      <c r="N115" s="32">
        <f>'Celkové pořadí'!N115</f>
        <v>0</v>
      </c>
      <c r="O115" s="32">
        <f>'Celkové pořadí'!O115</f>
        <v>1</v>
      </c>
      <c r="P115" s="32">
        <f>'Celkové pořadí'!P115</f>
        <v>0</v>
      </c>
      <c r="Q115" s="23"/>
      <c r="R115" s="95">
        <f t="shared" si="16"/>
        <v>0</v>
      </c>
      <c r="S115" s="95">
        <f t="shared" si="12"/>
        <v>0</v>
      </c>
      <c r="T115" s="95">
        <f t="shared" si="13"/>
        <v>0</v>
      </c>
      <c r="U115" s="95">
        <f t="shared" si="14"/>
        <v>0</v>
      </c>
      <c r="V115" s="95">
        <f t="shared" si="15"/>
        <v>0</v>
      </c>
      <c r="W115" s="95">
        <f t="shared" si="17"/>
        <v>0</v>
      </c>
      <c r="X115" s="95">
        <f t="shared" si="18"/>
        <v>0</v>
      </c>
      <c r="Y115" s="95">
        <f t="shared" si="19"/>
        <v>0</v>
      </c>
      <c r="Z115" s="95">
        <f t="shared" si="20"/>
        <v>13</v>
      </c>
      <c r="AA115" s="95">
        <f t="shared" si="21"/>
        <v>0</v>
      </c>
      <c r="AC115" s="32">
        <f t="shared" si="22"/>
        <v>1</v>
      </c>
    </row>
    <row r="116" spans="1:29" x14ac:dyDescent="0.25">
      <c r="A116" s="24"/>
      <c r="B116" s="39">
        <v>113</v>
      </c>
      <c r="C116" s="31">
        <f>'Celkové pořadí'!C116</f>
        <v>2</v>
      </c>
      <c r="D116" s="34" t="str">
        <f>'Celkové pořadí'!D116</f>
        <v>FÉNIX</v>
      </c>
      <c r="E116" s="97" t="str">
        <f>VLOOKUP(D116,'Startovní listina'!B:I,8,0)</f>
        <v>-</v>
      </c>
      <c r="F116" s="92">
        <f>'Celkové pořadí'!F116</f>
        <v>1</v>
      </c>
      <c r="G116" s="32">
        <f>'Celkové pořadí'!G116</f>
        <v>0</v>
      </c>
      <c r="H116" s="32">
        <f>'Celkové pořadí'!H116</f>
        <v>0</v>
      </c>
      <c r="I116" s="32">
        <f>'Celkové pořadí'!I116</f>
        <v>0</v>
      </c>
      <c r="J116" s="32">
        <f>'Celkové pořadí'!J116</f>
        <v>0</v>
      </c>
      <c r="K116" s="32">
        <f>'Celkové pořadí'!K116</f>
        <v>0</v>
      </c>
      <c r="L116" s="33">
        <f>'Celkové pořadí'!L116</f>
        <v>0</v>
      </c>
      <c r="M116" s="32">
        <f>'Celkové pořadí'!M116</f>
        <v>0</v>
      </c>
      <c r="N116" s="32">
        <f>'Celkové pořadí'!N116</f>
        <v>1</v>
      </c>
      <c r="O116" s="32">
        <f>'Celkové pořadí'!O116</f>
        <v>0</v>
      </c>
      <c r="P116" s="32">
        <f>'Celkové pořadí'!P116</f>
        <v>0</v>
      </c>
      <c r="Q116" s="23"/>
      <c r="R116" s="95">
        <f t="shared" si="16"/>
        <v>0</v>
      </c>
      <c r="S116" s="95">
        <f t="shared" si="12"/>
        <v>0</v>
      </c>
      <c r="T116" s="95">
        <f t="shared" si="13"/>
        <v>0</v>
      </c>
      <c r="U116" s="95">
        <f t="shared" si="14"/>
        <v>0</v>
      </c>
      <c r="V116" s="95">
        <f t="shared" si="15"/>
        <v>0</v>
      </c>
      <c r="W116" s="95">
        <f t="shared" si="17"/>
        <v>0</v>
      </c>
      <c r="X116" s="95">
        <f t="shared" si="18"/>
        <v>0</v>
      </c>
      <c r="Y116" s="95">
        <f t="shared" si="19"/>
        <v>7.8</v>
      </c>
      <c r="Z116" s="95">
        <f t="shared" si="20"/>
        <v>0</v>
      </c>
      <c r="AA116" s="95">
        <f t="shared" si="21"/>
        <v>0</v>
      </c>
      <c r="AC116" s="32">
        <f t="shared" si="22"/>
        <v>1</v>
      </c>
    </row>
    <row r="117" spans="1:29" x14ac:dyDescent="0.25">
      <c r="A117" s="24"/>
      <c r="B117" s="39"/>
      <c r="C117" s="31"/>
      <c r="D117" s="34"/>
      <c r="E117" s="97"/>
      <c r="F117" s="92"/>
      <c r="G117" s="32"/>
      <c r="H117" s="32"/>
      <c r="I117" s="32"/>
      <c r="J117" s="32"/>
      <c r="K117" s="32"/>
      <c r="L117" s="33"/>
      <c r="M117" s="32"/>
      <c r="N117" s="32"/>
      <c r="O117" s="32"/>
      <c r="P117" s="32"/>
      <c r="Q117" s="23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C117" s="32"/>
    </row>
    <row r="118" spans="1:29" x14ac:dyDescent="0.25">
      <c r="A118" s="24"/>
      <c r="B118" s="39"/>
      <c r="C118" s="31"/>
      <c r="D118" s="34"/>
      <c r="E118" s="97"/>
      <c r="F118" s="92"/>
      <c r="G118" s="32"/>
      <c r="H118" s="32"/>
      <c r="I118" s="32"/>
      <c r="J118" s="32"/>
      <c r="K118" s="32"/>
      <c r="L118" s="33"/>
      <c r="M118" s="32"/>
      <c r="N118" s="32"/>
      <c r="O118" s="32"/>
      <c r="P118" s="32"/>
      <c r="Q118" s="23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C118" s="32"/>
    </row>
    <row r="119" spans="1:29" x14ac:dyDescent="0.25">
      <c r="A119" s="24"/>
      <c r="B119" s="39"/>
      <c r="C119" s="31"/>
      <c r="D119" s="34"/>
      <c r="E119" s="97"/>
      <c r="F119" s="92"/>
      <c r="G119" s="32"/>
      <c r="H119" s="32"/>
      <c r="I119" s="32"/>
      <c r="J119" s="32"/>
      <c r="K119" s="32"/>
      <c r="L119" s="33"/>
      <c r="M119" s="32"/>
      <c r="N119" s="32"/>
      <c r="O119" s="32"/>
      <c r="P119" s="32"/>
      <c r="Q119" s="23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C119" s="32"/>
    </row>
    <row r="120" spans="1:29" x14ac:dyDescent="0.25">
      <c r="A120" s="24"/>
      <c r="B120" s="39"/>
      <c r="C120" s="31"/>
      <c r="D120" s="34"/>
      <c r="E120" s="97"/>
      <c r="F120" s="92"/>
      <c r="G120" s="32"/>
      <c r="H120" s="32"/>
      <c r="I120" s="32"/>
      <c r="J120" s="32"/>
      <c r="K120" s="32"/>
      <c r="L120" s="33"/>
      <c r="M120" s="32"/>
      <c r="N120" s="32"/>
      <c r="O120" s="32"/>
      <c r="P120" s="32"/>
      <c r="Q120" s="23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C120" s="32"/>
    </row>
    <row r="121" spans="1:29" x14ac:dyDescent="0.25">
      <c r="A121" s="24"/>
      <c r="B121" s="39"/>
      <c r="C121" s="31"/>
      <c r="D121" s="34"/>
      <c r="E121" s="97"/>
      <c r="F121" s="92"/>
      <c r="G121" s="32"/>
      <c r="H121" s="32"/>
      <c r="I121" s="32"/>
      <c r="J121" s="32"/>
      <c r="K121" s="32"/>
      <c r="L121" s="33"/>
      <c r="M121" s="32"/>
      <c r="N121" s="32"/>
      <c r="O121" s="32"/>
      <c r="P121" s="32"/>
      <c r="Q121" s="23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C121" s="32"/>
    </row>
    <row r="122" spans="1:29" x14ac:dyDescent="0.25">
      <c r="A122" s="24"/>
      <c r="B122" s="39"/>
      <c r="C122" s="31"/>
      <c r="D122" s="34"/>
      <c r="E122" s="97"/>
      <c r="F122" s="92"/>
      <c r="G122" s="32"/>
      <c r="H122" s="32"/>
      <c r="I122" s="32"/>
      <c r="J122" s="32"/>
      <c r="K122" s="32"/>
      <c r="L122" s="33"/>
      <c r="M122" s="32"/>
      <c r="N122" s="32"/>
      <c r="O122" s="32"/>
      <c r="P122" s="32"/>
      <c r="Q122" s="23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C122" s="32"/>
    </row>
    <row r="123" spans="1:29" x14ac:dyDescent="0.25">
      <c r="A123" s="24"/>
      <c r="B123" s="39"/>
      <c r="C123" s="31"/>
      <c r="D123" s="34"/>
      <c r="E123" s="97"/>
      <c r="F123" s="92"/>
      <c r="G123" s="32"/>
      <c r="H123" s="32"/>
      <c r="I123" s="32"/>
      <c r="J123" s="32"/>
      <c r="K123" s="32"/>
      <c r="L123" s="33"/>
      <c r="M123" s="32"/>
      <c r="N123" s="32"/>
      <c r="O123" s="32"/>
      <c r="P123" s="32"/>
      <c r="Q123" s="23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C123" s="32"/>
    </row>
    <row r="124" spans="1:29" x14ac:dyDescent="0.25">
      <c r="A124" s="24"/>
      <c r="B124" s="39"/>
      <c r="C124" s="31"/>
      <c r="D124" s="34"/>
      <c r="E124" s="97"/>
      <c r="F124" s="92"/>
      <c r="G124" s="32"/>
      <c r="H124" s="32"/>
      <c r="I124" s="32"/>
      <c r="J124" s="32"/>
      <c r="K124" s="32"/>
      <c r="L124" s="33"/>
      <c r="M124" s="32"/>
      <c r="N124" s="32"/>
      <c r="O124" s="32"/>
      <c r="P124" s="32"/>
      <c r="Q124" s="23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C124" s="32"/>
    </row>
    <row r="125" spans="1:29" x14ac:dyDescent="0.25">
      <c r="A125" s="24"/>
      <c r="B125" s="39"/>
      <c r="C125" s="31"/>
      <c r="D125" s="34"/>
      <c r="E125" s="97"/>
      <c r="F125" s="92"/>
      <c r="G125" s="32"/>
      <c r="H125" s="32"/>
      <c r="I125" s="32"/>
      <c r="J125" s="32"/>
      <c r="K125" s="32"/>
      <c r="L125" s="33"/>
      <c r="M125" s="32"/>
      <c r="N125" s="32"/>
      <c r="O125" s="32"/>
      <c r="P125" s="32"/>
      <c r="Q125" s="23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C125" s="32"/>
    </row>
    <row r="126" spans="1:29" x14ac:dyDescent="0.25">
      <c r="A126" s="24"/>
      <c r="B126" s="39"/>
      <c r="C126" s="31"/>
      <c r="D126" s="34"/>
      <c r="E126" s="97"/>
      <c r="F126" s="92"/>
      <c r="G126" s="32"/>
      <c r="H126" s="32"/>
      <c r="I126" s="32"/>
      <c r="J126" s="32"/>
      <c r="K126" s="32"/>
      <c r="L126" s="33"/>
      <c r="M126" s="32"/>
      <c r="N126" s="32"/>
      <c r="O126" s="32"/>
      <c r="P126" s="32"/>
      <c r="Q126" s="23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C126" s="32"/>
    </row>
    <row r="127" spans="1:29" x14ac:dyDescent="0.25">
      <c r="A127" s="24"/>
      <c r="B127" s="39"/>
      <c r="C127" s="31"/>
      <c r="D127" s="34"/>
      <c r="E127" s="97"/>
      <c r="F127" s="92"/>
      <c r="G127" s="32"/>
      <c r="H127" s="32"/>
      <c r="I127" s="32"/>
      <c r="J127" s="32"/>
      <c r="K127" s="32"/>
      <c r="L127" s="33"/>
      <c r="M127" s="32"/>
      <c r="N127" s="32"/>
      <c r="O127" s="32"/>
      <c r="P127" s="32"/>
      <c r="Q127" s="23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C127" s="32"/>
    </row>
    <row r="128" spans="1:29" x14ac:dyDescent="0.25">
      <c r="A128" s="24"/>
      <c r="B128" s="39"/>
      <c r="C128" s="31"/>
      <c r="D128" s="34"/>
      <c r="E128" s="97"/>
      <c r="F128" s="92"/>
      <c r="G128" s="32"/>
      <c r="H128" s="32"/>
      <c r="I128" s="32"/>
      <c r="J128" s="32"/>
      <c r="K128" s="32"/>
      <c r="L128" s="33"/>
      <c r="M128" s="32"/>
      <c r="N128" s="32"/>
      <c r="O128" s="32"/>
      <c r="P128" s="32"/>
      <c r="Q128" s="23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C128" s="32"/>
    </row>
    <row r="129" spans="1:29" x14ac:dyDescent="0.25">
      <c r="A129" s="24"/>
      <c r="B129" s="39"/>
      <c r="C129" s="31"/>
      <c r="D129" s="34"/>
      <c r="E129" s="97"/>
      <c r="F129" s="92"/>
      <c r="G129" s="32"/>
      <c r="H129" s="32"/>
      <c r="I129" s="32"/>
      <c r="J129" s="32"/>
      <c r="K129" s="32"/>
      <c r="L129" s="33"/>
      <c r="M129" s="32"/>
      <c r="N129" s="32"/>
      <c r="O129" s="32"/>
      <c r="P129" s="32"/>
      <c r="Q129" s="23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C129" s="32"/>
    </row>
    <row r="130" spans="1:29" x14ac:dyDescent="0.25">
      <c r="A130" s="24"/>
      <c r="B130" s="39"/>
      <c r="C130" s="31"/>
      <c r="D130" s="34"/>
      <c r="E130" s="97"/>
      <c r="F130" s="92"/>
      <c r="G130" s="32"/>
      <c r="H130" s="32"/>
      <c r="I130" s="32"/>
      <c r="J130" s="32"/>
      <c r="K130" s="32"/>
      <c r="L130" s="33"/>
      <c r="M130" s="32"/>
      <c r="N130" s="32"/>
      <c r="O130" s="32"/>
      <c r="P130" s="32"/>
      <c r="Q130" s="23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C130" s="32"/>
    </row>
    <row r="131" spans="1:29" x14ac:dyDescent="0.25">
      <c r="A131" s="24"/>
      <c r="B131" s="39"/>
      <c r="C131" s="31"/>
      <c r="D131" s="34"/>
      <c r="E131" s="97"/>
      <c r="F131" s="92"/>
      <c r="G131" s="32"/>
      <c r="H131" s="32"/>
      <c r="I131" s="32"/>
      <c r="J131" s="32"/>
      <c r="K131" s="32"/>
      <c r="L131" s="33"/>
      <c r="M131" s="32"/>
      <c r="N131" s="32"/>
      <c r="O131" s="32"/>
      <c r="P131" s="32"/>
      <c r="Q131" s="23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C131" s="32"/>
    </row>
    <row r="132" spans="1:29" x14ac:dyDescent="0.25">
      <c r="A132" s="24"/>
      <c r="B132" s="39"/>
      <c r="C132" s="31"/>
      <c r="D132" s="34"/>
      <c r="E132" s="97"/>
      <c r="F132" s="92"/>
      <c r="G132" s="32"/>
      <c r="H132" s="32"/>
      <c r="I132" s="32"/>
      <c r="J132" s="32"/>
      <c r="K132" s="32"/>
      <c r="L132" s="33"/>
      <c r="M132" s="32"/>
      <c r="N132" s="32"/>
      <c r="O132" s="32"/>
      <c r="P132" s="32"/>
      <c r="Q132" s="23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C132" s="32"/>
    </row>
    <row r="133" spans="1:29" x14ac:dyDescent="0.25">
      <c r="A133" s="24"/>
      <c r="B133" s="39"/>
      <c r="C133" s="31"/>
      <c r="D133" s="34"/>
      <c r="E133" s="97"/>
      <c r="F133" s="92"/>
      <c r="G133" s="32"/>
      <c r="H133" s="32"/>
      <c r="I133" s="32"/>
      <c r="J133" s="32"/>
      <c r="K133" s="32"/>
      <c r="L133" s="33"/>
      <c r="M133" s="32"/>
      <c r="N133" s="32"/>
      <c r="O133" s="32"/>
      <c r="P133" s="32"/>
      <c r="Q133" s="23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C133" s="32"/>
    </row>
    <row r="135" spans="1:29" x14ac:dyDescent="0.25">
      <c r="S135" s="96"/>
      <c r="T135" s="96"/>
      <c r="U135" s="96"/>
      <c r="V135" s="96"/>
      <c r="W135" s="96"/>
      <c r="X135" s="96"/>
      <c r="Y135" s="96"/>
      <c r="Z135" s="96"/>
    </row>
  </sheetData>
  <autoFilter ref="B3:AA133" xr:uid="{00000000-0009-0000-0000-000002000000}"/>
  <sortState xmlns:xlrd2="http://schemas.microsoft.com/office/spreadsheetml/2017/richdata2" ref="AG5:AG9">
    <sortCondition ref="AG5"/>
  </sortState>
  <mergeCells count="1">
    <mergeCell ref="R1:AA1"/>
  </mergeCells>
  <conditionalFormatting sqref="G4:P133">
    <cfRule type="cellIs" dxfId="165" priority="105" operator="equal">
      <formula>0</formula>
    </cfRule>
  </conditionalFormatting>
  <conditionalFormatting sqref="C134:C492">
    <cfRule type="cellIs" dxfId="164" priority="98" operator="equal">
      <formula>"1S"</formula>
    </cfRule>
    <cfRule type="cellIs" dxfId="163" priority="99" stopIfTrue="1" operator="equal">
      <formula>5</formula>
    </cfRule>
    <cfRule type="cellIs" dxfId="162" priority="100" stopIfTrue="1" operator="equal">
      <formula>4</formula>
    </cfRule>
    <cfRule type="cellIs" dxfId="161" priority="101" stopIfTrue="1" operator="equal">
      <formula>3</formula>
    </cfRule>
    <cfRule type="cellIs" dxfId="160" priority="102" stopIfTrue="1" operator="equal">
      <formula>2</formula>
    </cfRule>
    <cfRule type="cellIs" dxfId="159" priority="103" stopIfTrue="1" operator="equal">
      <formula>1</formula>
    </cfRule>
  </conditionalFormatting>
  <conditionalFormatting sqref="T4:T133 R13:S133 S5:S12 V5:Z26 V4:AA4 Y5:AA133 W4:Z133">
    <cfRule type="cellIs" dxfId="158" priority="43" operator="equal">
      <formula>0</formula>
    </cfRule>
  </conditionalFormatting>
  <conditionalFormatting sqref="T131:T133 T27:T123 V27:Z123 V131:Z133">
    <cfRule type="cellIs" dxfId="157" priority="37" operator="equal">
      <formula>0</formula>
    </cfRule>
  </conditionalFormatting>
  <conditionalFormatting sqref="T124:T130 V124:Z130">
    <cfRule type="cellIs" dxfId="156" priority="36" operator="equal">
      <formula>0</formula>
    </cfRule>
  </conditionalFormatting>
  <conditionalFormatting sqref="R4:T133 V4:AA133">
    <cfRule type="cellIs" dxfId="155" priority="17" operator="equal">
      <formula>0</formula>
    </cfRule>
  </conditionalFormatting>
  <conditionalFormatting sqref="AG4:AH4">
    <cfRule type="cellIs" dxfId="154" priority="16" operator="equal">
      <formula>0</formula>
    </cfRule>
  </conditionalFormatting>
  <conditionalFormatting sqref="S4">
    <cfRule type="cellIs" dxfId="153" priority="15" operator="equal">
      <formula>0</formula>
    </cfRule>
  </conditionalFormatting>
  <conditionalFormatting sqref="U5:U133">
    <cfRule type="cellIs" dxfId="152" priority="14" operator="equal">
      <formula>0</formula>
    </cfRule>
  </conditionalFormatting>
  <conditionalFormatting sqref="U4:U133">
    <cfRule type="cellIs" dxfId="151" priority="13" operator="equal">
      <formula>0</formula>
    </cfRule>
  </conditionalFormatting>
  <conditionalFormatting sqref="U4">
    <cfRule type="cellIs" dxfId="150" priority="12" operator="equal">
      <formula>0</formula>
    </cfRule>
  </conditionalFormatting>
  <conditionalFormatting sqref="AI4">
    <cfRule type="cellIs" dxfId="149" priority="10" operator="equal">
      <formula>0</formula>
    </cfRule>
  </conditionalFormatting>
  <conditionalFormatting sqref="AC4:AC133">
    <cfRule type="cellIs" dxfId="148" priority="9" operator="equal">
      <formula>0</formula>
    </cfRule>
  </conditionalFormatting>
  <conditionalFormatting sqref="AJ4">
    <cfRule type="cellIs" dxfId="147" priority="8" operator="equal">
      <formula>0</formula>
    </cfRule>
  </conditionalFormatting>
  <conditionalFormatting sqref="C4:C133">
    <cfRule type="cellIs" dxfId="146" priority="2" operator="equal">
      <formula>"1S"</formula>
    </cfRule>
    <cfRule type="cellIs" dxfId="145" priority="3" stopIfTrue="1" operator="equal">
      <formula>5</formula>
    </cfRule>
    <cfRule type="cellIs" dxfId="144" priority="4" stopIfTrue="1" operator="equal">
      <formula>4</formula>
    </cfRule>
    <cfRule type="cellIs" dxfId="143" priority="5" stopIfTrue="1" operator="equal">
      <formula>3</formula>
    </cfRule>
    <cfRule type="cellIs" dxfId="142" priority="6" stopIfTrue="1" operator="equal">
      <formula>2</formula>
    </cfRule>
    <cfRule type="cellIs" dxfId="141" priority="7" stopIfTrue="1" operator="equal">
      <formula>1</formula>
    </cfRule>
  </conditionalFormatting>
  <conditionalFormatting sqref="C4:C133">
    <cfRule type="cellIs" dxfId="140" priority="1" operator="equal">
      <formula>6</formula>
    </cfRule>
  </conditionalFormatting>
  <pageMargins left="0.78740157499999996" right="0.78740157499999996" top="0.38" bottom="0.55000000000000004" header="0.28999999999999998" footer="0.4921259845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Y25"/>
  <sheetViews>
    <sheetView showGridLines="0" zoomScale="85" zoomScaleNormal="85" workbookViewId="0"/>
  </sheetViews>
  <sheetFormatPr defaultColWidth="8.77734375" defaultRowHeight="13.2" x14ac:dyDescent="0.25"/>
  <cols>
    <col min="1" max="1" width="19.21875" style="109" bestFit="1" customWidth="1"/>
    <col min="2" max="3" width="9.5546875" style="109" customWidth="1"/>
    <col min="4" max="4" width="8.77734375" style="109"/>
    <col min="5" max="5" width="2.88671875" style="109" customWidth="1"/>
    <col min="6" max="7" width="9" style="109" customWidth="1"/>
    <col min="8" max="8" width="1.109375" style="109" customWidth="1"/>
    <col min="9" max="10" width="9" style="109" customWidth="1"/>
    <col min="11" max="11" width="1.109375" style="109" customWidth="1"/>
    <col min="12" max="13" width="9" style="109" customWidth="1"/>
    <col min="14" max="14" width="1.109375" style="109" customWidth="1"/>
    <col min="15" max="16" width="9" style="109" customWidth="1"/>
    <col min="17" max="17" width="1.109375" style="109" customWidth="1"/>
    <col min="18" max="19" width="9" style="109" customWidth="1"/>
    <col min="20" max="20" width="1.109375" style="109" customWidth="1"/>
    <col min="21" max="22" width="9" style="109" customWidth="1"/>
    <col min="23" max="23" width="1.109375" style="109" customWidth="1"/>
    <col min="24" max="25" width="9" style="109" customWidth="1"/>
    <col min="26" max="16384" width="8.77734375" style="109"/>
  </cols>
  <sheetData>
    <row r="3" spans="1:25" x14ac:dyDescent="0.25">
      <c r="A3" s="144"/>
      <c r="B3" s="146" t="s">
        <v>116</v>
      </c>
      <c r="C3" s="144"/>
      <c r="D3" s="113"/>
      <c r="E3" s="110"/>
      <c r="F3" s="110"/>
      <c r="G3" s="110"/>
    </row>
    <row r="4" spans="1:25" ht="40.799999999999997" x14ac:dyDescent="0.25">
      <c r="A4" s="146" t="s">
        <v>83</v>
      </c>
      <c r="B4" s="145" t="s">
        <v>115</v>
      </c>
      <c r="C4" s="145" t="s">
        <v>117</v>
      </c>
      <c r="D4" s="111" t="s">
        <v>128</v>
      </c>
      <c r="E4" s="114"/>
      <c r="F4" s="111" t="s">
        <v>118</v>
      </c>
      <c r="G4" s="111" t="s">
        <v>119</v>
      </c>
      <c r="H4" s="120"/>
      <c r="I4" s="111" t="s">
        <v>120</v>
      </c>
      <c r="J4" s="111" t="s">
        <v>119</v>
      </c>
      <c r="K4" s="120"/>
      <c r="L4" s="111" t="s">
        <v>121</v>
      </c>
      <c r="M4" s="111" t="s">
        <v>119</v>
      </c>
      <c r="N4" s="120"/>
      <c r="O4" s="111" t="s">
        <v>122</v>
      </c>
      <c r="P4" s="111" t="s">
        <v>119</v>
      </c>
      <c r="Q4" s="120"/>
      <c r="R4" s="111" t="s">
        <v>123</v>
      </c>
      <c r="S4" s="111" t="s">
        <v>119</v>
      </c>
      <c r="T4" s="120"/>
      <c r="U4" s="111" t="s">
        <v>124</v>
      </c>
      <c r="V4" s="111" t="s">
        <v>119</v>
      </c>
      <c r="W4" s="121"/>
      <c r="X4" s="112" t="s">
        <v>125</v>
      </c>
      <c r="Y4" s="112" t="s">
        <v>119</v>
      </c>
    </row>
    <row r="5" spans="1:25" x14ac:dyDescent="0.25">
      <c r="A5" s="144" t="s">
        <v>87</v>
      </c>
      <c r="B5" s="147">
        <v>22</v>
      </c>
      <c r="C5" s="147">
        <v>57</v>
      </c>
      <c r="D5" s="125">
        <v>46</v>
      </c>
      <c r="E5" s="110"/>
      <c r="F5" s="116">
        <f>B5/SUM($C$5:$C$12)</f>
        <v>7.4576271186440682E-2</v>
      </c>
      <c r="G5" s="117">
        <f>RANK(F5,$F$5:$F$12)</f>
        <v>1</v>
      </c>
      <c r="H5" s="114"/>
      <c r="I5" s="116">
        <f>B5/SUM($B$5:$B$12)</f>
        <v>0.22222222222222221</v>
      </c>
      <c r="J5" s="117">
        <f>RANK(I5,$I$5:$I$12)</f>
        <v>1</v>
      </c>
      <c r="K5" s="114"/>
      <c r="L5" s="116">
        <f>B5/D5</f>
        <v>0.47826086956521741</v>
      </c>
      <c r="M5" s="117">
        <f>RANK(L5,$L$5:$L$12)</f>
        <v>4</v>
      </c>
      <c r="N5" s="114"/>
      <c r="O5" s="116">
        <f>C5/SUM($C$5:$C$12)</f>
        <v>0.19322033898305085</v>
      </c>
      <c r="P5" s="117">
        <f>RANK(O5,$O$5:$O$12)</f>
        <v>1</v>
      </c>
      <c r="Q5" s="114"/>
      <c r="R5" s="119">
        <f>ROUND(C5/B5,2)</f>
        <v>2.59</v>
      </c>
      <c r="S5" s="117">
        <f>RANK(R5,$R$5:$R$12)</f>
        <v>7</v>
      </c>
      <c r="T5" s="114"/>
      <c r="U5" s="119">
        <f>ROUND(C5/D5,2)</f>
        <v>1.24</v>
      </c>
      <c r="V5" s="117">
        <f>RANK(U5,$U$5:$U$12)</f>
        <v>5</v>
      </c>
      <c r="W5" s="114"/>
      <c r="X5" s="118">
        <f>SUM(G5,J5,M5,P5,S5,V5)</f>
        <v>19</v>
      </c>
      <c r="Y5" s="117">
        <f>_xlfn.RANK.EQ(X5,$X$5:$X$12,1)</f>
        <v>2</v>
      </c>
    </row>
    <row r="6" spans="1:25" x14ac:dyDescent="0.25">
      <c r="A6" s="144" t="s">
        <v>92</v>
      </c>
      <c r="B6" s="147">
        <v>18</v>
      </c>
      <c r="C6" s="147">
        <v>55</v>
      </c>
      <c r="D6" s="125">
        <v>49</v>
      </c>
      <c r="E6" s="110"/>
      <c r="F6" s="116">
        <f t="shared" ref="F6:F12" si="0">B6/SUM($C$5:$C$12)</f>
        <v>6.1016949152542375E-2</v>
      </c>
      <c r="G6" s="118">
        <f t="shared" ref="G6:G12" si="1">RANK(F6,$F$5:$F$12)</f>
        <v>2</v>
      </c>
      <c r="H6" s="114"/>
      <c r="I6" s="116">
        <f t="shared" ref="I6:I12" si="2">B6/SUM($B$5:$B$12)</f>
        <v>0.18181818181818182</v>
      </c>
      <c r="J6" s="118">
        <f t="shared" ref="J6:J12" si="3">RANK(I6,$I$5:$I$12)</f>
        <v>2</v>
      </c>
      <c r="K6" s="114"/>
      <c r="L6" s="116">
        <f t="shared" ref="L6:L12" si="4">B6/D6</f>
        <v>0.36734693877551022</v>
      </c>
      <c r="M6" s="118">
        <f t="shared" ref="M6:M12" si="5">RANK(L6,$L$5:$L$12)</f>
        <v>5</v>
      </c>
      <c r="N6" s="114"/>
      <c r="O6" s="116">
        <f t="shared" ref="O6:O12" si="6">C6/SUM($C$5:$C$12)</f>
        <v>0.1864406779661017</v>
      </c>
      <c r="P6" s="118">
        <f t="shared" ref="P6:P12" si="7">RANK(O6,$O$5:$O$12)</f>
        <v>2</v>
      </c>
      <c r="Q6" s="114"/>
      <c r="R6" s="119">
        <f t="shared" ref="R6:R12" si="8">ROUND(C6/B6,2)</f>
        <v>3.06</v>
      </c>
      <c r="S6" s="118">
        <f t="shared" ref="S6:S12" si="9">RANK(R6,$R$5:$R$12)</f>
        <v>4</v>
      </c>
      <c r="T6" s="114"/>
      <c r="U6" s="119">
        <f t="shared" ref="U6:U12" si="10">ROUND(C6/D6,2)</f>
        <v>1.1200000000000001</v>
      </c>
      <c r="V6" s="118">
        <f t="shared" ref="V6:V12" si="11">RANK(U6,$U$5:$U$12)</f>
        <v>6</v>
      </c>
      <c r="W6" s="114"/>
      <c r="X6" s="118">
        <f t="shared" ref="X6:X12" si="12">SUM(G6,J6,M6,P6,S6,V6)</f>
        <v>21</v>
      </c>
      <c r="Y6" s="118">
        <f t="shared" ref="Y6:Y12" si="13">_xlfn.RANK.EQ(X6,$X$5:$X$12,1)</f>
        <v>3</v>
      </c>
    </row>
    <row r="7" spans="1:25" x14ac:dyDescent="0.25">
      <c r="A7" s="144" t="s">
        <v>85</v>
      </c>
      <c r="B7" s="147">
        <v>17</v>
      </c>
      <c r="C7" s="147">
        <v>47</v>
      </c>
      <c r="D7" s="125">
        <v>55</v>
      </c>
      <c r="E7" s="110"/>
      <c r="F7" s="116">
        <f t="shared" si="0"/>
        <v>5.7627118644067797E-2</v>
      </c>
      <c r="G7" s="118">
        <f t="shared" si="1"/>
        <v>3</v>
      </c>
      <c r="H7" s="114"/>
      <c r="I7" s="116">
        <f t="shared" si="2"/>
        <v>0.17171717171717171</v>
      </c>
      <c r="J7" s="118">
        <f t="shared" si="3"/>
        <v>3</v>
      </c>
      <c r="K7" s="114"/>
      <c r="L7" s="116">
        <f t="shared" si="4"/>
        <v>0.30909090909090908</v>
      </c>
      <c r="M7" s="118">
        <f t="shared" si="5"/>
        <v>6</v>
      </c>
      <c r="N7" s="114"/>
      <c r="O7" s="116">
        <f t="shared" si="6"/>
        <v>0.15932203389830507</v>
      </c>
      <c r="P7" s="118">
        <f t="shared" si="7"/>
        <v>4</v>
      </c>
      <c r="Q7" s="114"/>
      <c r="R7" s="119">
        <f t="shared" si="8"/>
        <v>2.76</v>
      </c>
      <c r="S7" s="118">
        <f t="shared" si="9"/>
        <v>6</v>
      </c>
      <c r="T7" s="114"/>
      <c r="U7" s="119">
        <f t="shared" si="10"/>
        <v>0.85</v>
      </c>
      <c r="V7" s="118">
        <f t="shared" si="11"/>
        <v>7</v>
      </c>
      <c r="W7" s="114"/>
      <c r="X7" s="118">
        <f t="shared" si="12"/>
        <v>29</v>
      </c>
      <c r="Y7" s="118">
        <f t="shared" si="13"/>
        <v>5</v>
      </c>
    </row>
    <row r="8" spans="1:25" x14ac:dyDescent="0.25">
      <c r="A8" s="144" t="s">
        <v>84</v>
      </c>
      <c r="B8" s="147">
        <v>13</v>
      </c>
      <c r="C8" s="147">
        <v>49</v>
      </c>
      <c r="D8" s="125">
        <v>7</v>
      </c>
      <c r="E8" s="110"/>
      <c r="F8" s="116">
        <f t="shared" si="0"/>
        <v>4.4067796610169491E-2</v>
      </c>
      <c r="G8" s="118">
        <f t="shared" si="1"/>
        <v>4</v>
      </c>
      <c r="H8" s="114"/>
      <c r="I8" s="116">
        <f t="shared" si="2"/>
        <v>0.13131313131313133</v>
      </c>
      <c r="J8" s="118">
        <f t="shared" si="3"/>
        <v>4</v>
      </c>
      <c r="K8" s="114"/>
      <c r="L8" s="116">
        <f t="shared" si="4"/>
        <v>1.8571428571428572</v>
      </c>
      <c r="M8" s="118">
        <f t="shared" si="5"/>
        <v>2</v>
      </c>
      <c r="N8" s="114"/>
      <c r="O8" s="116">
        <f t="shared" si="6"/>
        <v>0.16610169491525423</v>
      </c>
      <c r="P8" s="118">
        <f t="shared" si="7"/>
        <v>3</v>
      </c>
      <c r="Q8" s="114"/>
      <c r="R8" s="119">
        <f t="shared" si="8"/>
        <v>3.77</v>
      </c>
      <c r="S8" s="118">
        <f t="shared" si="9"/>
        <v>3</v>
      </c>
      <c r="T8" s="114"/>
      <c r="U8" s="119">
        <f t="shared" si="10"/>
        <v>7</v>
      </c>
      <c r="V8" s="118">
        <f t="shared" si="11"/>
        <v>1</v>
      </c>
      <c r="W8" s="114"/>
      <c r="X8" s="118">
        <f t="shared" si="12"/>
        <v>17</v>
      </c>
      <c r="Y8" s="118">
        <f t="shared" si="13"/>
        <v>1</v>
      </c>
    </row>
    <row r="9" spans="1:25" x14ac:dyDescent="0.25">
      <c r="A9" s="144" t="s">
        <v>88</v>
      </c>
      <c r="B9" s="147">
        <v>11</v>
      </c>
      <c r="C9" s="147">
        <v>33</v>
      </c>
      <c r="D9" s="125">
        <v>10</v>
      </c>
      <c r="E9" s="110"/>
      <c r="F9" s="116">
        <f t="shared" si="0"/>
        <v>3.7288135593220341E-2</v>
      </c>
      <c r="G9" s="118">
        <f t="shared" si="1"/>
        <v>5</v>
      </c>
      <c r="H9" s="114"/>
      <c r="I9" s="116">
        <f t="shared" si="2"/>
        <v>0.1111111111111111</v>
      </c>
      <c r="J9" s="118">
        <f t="shared" si="3"/>
        <v>5</v>
      </c>
      <c r="K9" s="114"/>
      <c r="L9" s="116">
        <f t="shared" si="4"/>
        <v>1.1000000000000001</v>
      </c>
      <c r="M9" s="118">
        <f t="shared" si="5"/>
        <v>3</v>
      </c>
      <c r="N9" s="114"/>
      <c r="O9" s="116">
        <f t="shared" si="6"/>
        <v>0.11186440677966102</v>
      </c>
      <c r="P9" s="118">
        <f t="shared" si="7"/>
        <v>5</v>
      </c>
      <c r="Q9" s="114"/>
      <c r="R9" s="119">
        <f t="shared" si="8"/>
        <v>3</v>
      </c>
      <c r="S9" s="118">
        <f t="shared" si="9"/>
        <v>5</v>
      </c>
      <c r="T9" s="114"/>
      <c r="U9" s="119">
        <f t="shared" si="10"/>
        <v>3.3</v>
      </c>
      <c r="V9" s="118">
        <f t="shared" si="11"/>
        <v>2</v>
      </c>
      <c r="W9" s="114"/>
      <c r="X9" s="118">
        <f t="shared" si="12"/>
        <v>25</v>
      </c>
      <c r="Y9" s="118">
        <f t="shared" si="13"/>
        <v>4</v>
      </c>
    </row>
    <row r="10" spans="1:25" x14ac:dyDescent="0.25">
      <c r="A10" s="144" t="s">
        <v>178</v>
      </c>
      <c r="B10" s="147">
        <v>10</v>
      </c>
      <c r="C10" s="147">
        <v>10</v>
      </c>
      <c r="D10" s="125">
        <v>4</v>
      </c>
      <c r="E10" s="110"/>
      <c r="F10" s="116">
        <f t="shared" si="0"/>
        <v>3.3898305084745763E-2</v>
      </c>
      <c r="G10" s="118">
        <f t="shared" si="1"/>
        <v>6</v>
      </c>
      <c r="H10" s="114"/>
      <c r="I10" s="116">
        <f t="shared" si="2"/>
        <v>0.10101010101010101</v>
      </c>
      <c r="J10" s="118">
        <f t="shared" si="3"/>
        <v>6</v>
      </c>
      <c r="K10" s="114"/>
      <c r="L10" s="116">
        <f t="shared" si="4"/>
        <v>2.5</v>
      </c>
      <c r="M10" s="118">
        <f t="shared" si="5"/>
        <v>1</v>
      </c>
      <c r="N10" s="114"/>
      <c r="O10" s="116">
        <f t="shared" si="6"/>
        <v>3.3898305084745763E-2</v>
      </c>
      <c r="P10" s="118">
        <f t="shared" si="7"/>
        <v>8</v>
      </c>
      <c r="Q10" s="114"/>
      <c r="R10" s="119">
        <f t="shared" si="8"/>
        <v>1</v>
      </c>
      <c r="S10" s="118">
        <f t="shared" si="9"/>
        <v>8</v>
      </c>
      <c r="T10" s="114"/>
      <c r="U10" s="119">
        <f t="shared" si="10"/>
        <v>2.5</v>
      </c>
      <c r="V10" s="118">
        <f t="shared" si="11"/>
        <v>3</v>
      </c>
      <c r="W10" s="114"/>
      <c r="X10" s="118">
        <f t="shared" si="12"/>
        <v>32</v>
      </c>
      <c r="Y10" s="118">
        <f t="shared" si="13"/>
        <v>6</v>
      </c>
    </row>
    <row r="11" spans="1:25" x14ac:dyDescent="0.25">
      <c r="A11" s="144" t="s">
        <v>90</v>
      </c>
      <c r="B11" s="147">
        <v>4</v>
      </c>
      <c r="C11" s="147">
        <v>17</v>
      </c>
      <c r="D11" s="125">
        <v>23</v>
      </c>
      <c r="E11" s="110"/>
      <c r="F11" s="116">
        <f t="shared" si="0"/>
        <v>1.3559322033898305E-2</v>
      </c>
      <c r="G11" s="118">
        <f t="shared" si="1"/>
        <v>7</v>
      </c>
      <c r="H11" s="114"/>
      <c r="I11" s="116">
        <f t="shared" si="2"/>
        <v>4.0404040404040407E-2</v>
      </c>
      <c r="J11" s="118">
        <f t="shared" si="3"/>
        <v>7</v>
      </c>
      <c r="K11" s="114"/>
      <c r="L11" s="116">
        <f t="shared" si="4"/>
        <v>0.17391304347826086</v>
      </c>
      <c r="M11" s="118">
        <f t="shared" si="5"/>
        <v>8</v>
      </c>
      <c r="N11" s="114"/>
      <c r="O11" s="116">
        <f t="shared" si="6"/>
        <v>5.7627118644067797E-2</v>
      </c>
      <c r="P11" s="118">
        <f t="shared" si="7"/>
        <v>7</v>
      </c>
      <c r="Q11" s="114"/>
      <c r="R11" s="119">
        <f t="shared" si="8"/>
        <v>4.25</v>
      </c>
      <c r="S11" s="118">
        <f t="shared" si="9"/>
        <v>2</v>
      </c>
      <c r="T11" s="114"/>
      <c r="U11" s="119">
        <f t="shared" si="10"/>
        <v>0.74</v>
      </c>
      <c r="V11" s="118">
        <f t="shared" si="11"/>
        <v>8</v>
      </c>
      <c r="W11" s="114"/>
      <c r="X11" s="118">
        <f t="shared" si="12"/>
        <v>39</v>
      </c>
      <c r="Y11" s="118">
        <f t="shared" si="13"/>
        <v>8</v>
      </c>
    </row>
    <row r="12" spans="1:25" x14ac:dyDescent="0.25">
      <c r="A12" s="144" t="s">
        <v>86</v>
      </c>
      <c r="B12" s="147">
        <v>4</v>
      </c>
      <c r="C12" s="147">
        <v>27</v>
      </c>
      <c r="D12" s="125">
        <v>19</v>
      </c>
      <c r="E12" s="110"/>
      <c r="F12" s="116">
        <f t="shared" si="0"/>
        <v>1.3559322033898305E-2</v>
      </c>
      <c r="G12" s="118">
        <f t="shared" si="1"/>
        <v>7</v>
      </c>
      <c r="H12" s="114"/>
      <c r="I12" s="116">
        <f t="shared" si="2"/>
        <v>4.0404040404040407E-2</v>
      </c>
      <c r="J12" s="118">
        <f t="shared" si="3"/>
        <v>7</v>
      </c>
      <c r="K12" s="114"/>
      <c r="L12" s="116">
        <f t="shared" si="4"/>
        <v>0.21052631578947367</v>
      </c>
      <c r="M12" s="118">
        <f t="shared" si="5"/>
        <v>7</v>
      </c>
      <c r="N12" s="114"/>
      <c r="O12" s="116">
        <f t="shared" si="6"/>
        <v>9.152542372881356E-2</v>
      </c>
      <c r="P12" s="118">
        <f t="shared" si="7"/>
        <v>6</v>
      </c>
      <c r="Q12" s="114"/>
      <c r="R12" s="119">
        <f t="shared" si="8"/>
        <v>6.75</v>
      </c>
      <c r="S12" s="118">
        <f t="shared" si="9"/>
        <v>1</v>
      </c>
      <c r="T12" s="114"/>
      <c r="U12" s="119">
        <f t="shared" si="10"/>
        <v>1.42</v>
      </c>
      <c r="V12" s="118">
        <f t="shared" si="11"/>
        <v>4</v>
      </c>
      <c r="W12" s="114"/>
      <c r="X12" s="118">
        <f t="shared" si="12"/>
        <v>32</v>
      </c>
      <c r="Y12" s="118">
        <f t="shared" si="13"/>
        <v>6</v>
      </c>
    </row>
    <row r="13" spans="1:25" x14ac:dyDescent="0.25">
      <c r="A13" s="144" t="s">
        <v>97</v>
      </c>
      <c r="B13" s="147">
        <v>2</v>
      </c>
      <c r="C13" s="147">
        <v>3</v>
      </c>
      <c r="D13" s="115">
        <f>SUM(D5:D12)</f>
        <v>213</v>
      </c>
      <c r="E13" s="110"/>
      <c r="F13" s="110"/>
      <c r="G13" s="110"/>
    </row>
    <row r="14" spans="1:25" x14ac:dyDescent="0.25">
      <c r="A14" s="144" t="s">
        <v>150</v>
      </c>
      <c r="B14" s="147">
        <v>2</v>
      </c>
      <c r="C14" s="147">
        <v>10</v>
      </c>
      <c r="D14" s="124"/>
      <c r="E14" s="110"/>
      <c r="F14" s="110"/>
      <c r="G14" s="110"/>
    </row>
    <row r="15" spans="1:25" x14ac:dyDescent="0.25">
      <c r="A15" s="144" t="s">
        <v>89</v>
      </c>
      <c r="B15" s="147">
        <v>2</v>
      </c>
      <c r="C15" s="147">
        <v>6</v>
      </c>
      <c r="D15" s="124"/>
      <c r="E15" s="110"/>
    </row>
    <row r="16" spans="1:25" x14ac:dyDescent="0.25">
      <c r="A16" s="144" t="s">
        <v>91</v>
      </c>
      <c r="B16" s="147">
        <v>1</v>
      </c>
      <c r="C16" s="147">
        <v>1</v>
      </c>
      <c r="D16" s="124"/>
      <c r="E16" s="110"/>
    </row>
    <row r="17" spans="1:5" x14ac:dyDescent="0.25">
      <c r="A17" s="144" t="s">
        <v>191</v>
      </c>
      <c r="B17" s="147">
        <v>1</v>
      </c>
      <c r="C17" s="147">
        <v>1</v>
      </c>
      <c r="D17" s="124"/>
      <c r="E17" s="110"/>
    </row>
    <row r="18" spans="1:5" x14ac:dyDescent="0.25">
      <c r="A18" s="144" t="s">
        <v>159</v>
      </c>
      <c r="B18" s="147">
        <v>1</v>
      </c>
      <c r="C18" s="147">
        <v>1</v>
      </c>
      <c r="D18" s="124"/>
      <c r="E18" s="110"/>
    </row>
    <row r="19" spans="1:5" x14ac:dyDescent="0.25">
      <c r="A19" s="144" t="s">
        <v>145</v>
      </c>
      <c r="B19" s="147">
        <v>1</v>
      </c>
      <c r="C19" s="147">
        <v>10</v>
      </c>
      <c r="D19" s="124"/>
      <c r="E19" s="110"/>
    </row>
    <row r="20" spans="1:5" x14ac:dyDescent="0.25">
      <c r="A20" s="144" t="s">
        <v>177</v>
      </c>
      <c r="B20" s="147">
        <v>1</v>
      </c>
      <c r="C20" s="147">
        <v>1</v>
      </c>
      <c r="D20" s="124"/>
      <c r="E20" s="110"/>
    </row>
    <row r="21" spans="1:5" x14ac:dyDescent="0.25">
      <c r="A21" s="144" t="s">
        <v>149</v>
      </c>
      <c r="B21" s="147">
        <v>1</v>
      </c>
      <c r="C21" s="147">
        <v>2</v>
      </c>
      <c r="D21" s="124"/>
      <c r="E21" s="110"/>
    </row>
    <row r="22" spans="1:5" x14ac:dyDescent="0.25">
      <c r="A22" s="144" t="s">
        <v>165</v>
      </c>
      <c r="B22" s="147">
        <v>1</v>
      </c>
      <c r="C22" s="147">
        <v>1</v>
      </c>
      <c r="D22" s="124"/>
      <c r="E22" s="110"/>
    </row>
    <row r="23" spans="1:5" x14ac:dyDescent="0.25">
      <c r="A23" s="144" t="s">
        <v>148</v>
      </c>
      <c r="B23" s="147">
        <v>1</v>
      </c>
      <c r="C23" s="147">
        <v>5</v>
      </c>
    </row>
    <row r="24" spans="1:5" x14ac:dyDescent="0.25">
      <c r="A24" s="144" t="s">
        <v>192</v>
      </c>
      <c r="B24" s="147">
        <v>0</v>
      </c>
      <c r="C24" s="147">
        <v>0</v>
      </c>
    </row>
    <row r="25" spans="1:5" x14ac:dyDescent="0.25">
      <c r="A25" s="144" t="s">
        <v>114</v>
      </c>
      <c r="B25" s="147">
        <v>113</v>
      </c>
      <c r="C25" s="147">
        <v>336</v>
      </c>
    </row>
  </sheetData>
  <conditionalFormatting sqref="G5:G12 J5:J12 M5:M12 P5:P12 S5:S12 V5:V12 Y5:Y12">
    <cfRule type="cellIs" dxfId="139" priority="19" operator="equal">
      <formula>3</formula>
    </cfRule>
    <cfRule type="cellIs" dxfId="138" priority="20" operator="equal">
      <formula>2</formula>
    </cfRule>
    <cfRule type="cellIs" dxfId="137" priority="21" operator="equal">
      <formula>1</formula>
    </cfRule>
  </conditionalFormatting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8"/>
  <sheetViews>
    <sheetView showGridLines="0" tabSelected="1" zoomScale="85" zoomScaleNormal="85" zoomScaleSheetLayoutView="130" workbookViewId="0">
      <pane xSplit="6" ySplit="3" topLeftCell="G4" activePane="bottomRight" state="frozen"/>
      <selection activeCell="B88" sqref="B88"/>
      <selection pane="topRight" activeCell="B88" sqref="B88"/>
      <selection pane="bottomLeft" activeCell="B88" sqref="B88"/>
      <selection pane="bottomRight"/>
    </sheetView>
  </sheetViews>
  <sheetFormatPr defaultColWidth="8.88671875" defaultRowHeight="13.2" x14ac:dyDescent="0.25"/>
  <cols>
    <col min="1" max="1" width="2.6640625" style="20" customWidth="1"/>
    <col min="2" max="2" width="6.6640625" style="36" customWidth="1"/>
    <col min="3" max="3" width="5.5546875" style="21" customWidth="1"/>
    <col min="4" max="4" width="21.77734375" style="20" customWidth="1"/>
    <col min="5" max="5" width="15.21875" style="20" customWidth="1"/>
    <col min="6" max="6" width="8.77734375" style="36" customWidth="1"/>
    <col min="7" max="16" width="6.6640625" style="26" customWidth="1"/>
    <col min="17" max="16384" width="8.88671875" style="20"/>
  </cols>
  <sheetData>
    <row r="1" spans="1:16" x14ac:dyDescent="0.25"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5">
      <c r="B2" s="37"/>
      <c r="C2" s="29"/>
      <c r="D2" s="30"/>
      <c r="E2" s="30"/>
      <c r="F2" s="37"/>
      <c r="G2" s="42">
        <v>43610</v>
      </c>
      <c r="H2" s="42">
        <v>43624</v>
      </c>
      <c r="I2" s="42">
        <v>43638</v>
      </c>
      <c r="J2" s="42">
        <v>43666</v>
      </c>
      <c r="K2" s="42">
        <v>43673</v>
      </c>
      <c r="L2" s="42">
        <v>43680</v>
      </c>
      <c r="M2" s="42">
        <v>43694</v>
      </c>
      <c r="N2" s="42">
        <v>43708</v>
      </c>
      <c r="O2" s="42">
        <v>43715</v>
      </c>
      <c r="P2" s="42">
        <v>43722</v>
      </c>
    </row>
    <row r="3" spans="1:16" ht="100.05" customHeight="1" x14ac:dyDescent="0.25">
      <c r="B3" s="38" t="s">
        <v>0</v>
      </c>
      <c r="C3" s="28" t="s">
        <v>1</v>
      </c>
      <c r="D3" s="27" t="s">
        <v>3</v>
      </c>
      <c r="E3" s="27" t="s">
        <v>83</v>
      </c>
      <c r="F3" s="40" t="s">
        <v>4</v>
      </c>
      <c r="G3" s="41" t="s">
        <v>63</v>
      </c>
      <c r="H3" s="41" t="s">
        <v>74</v>
      </c>
      <c r="I3" s="41" t="s">
        <v>129</v>
      </c>
      <c r="J3" s="41" t="s">
        <v>130</v>
      </c>
      <c r="K3" s="41" t="s">
        <v>80</v>
      </c>
      <c r="L3" s="41" t="s">
        <v>81</v>
      </c>
      <c r="M3" s="41" t="s">
        <v>14</v>
      </c>
      <c r="N3" s="41" t="s">
        <v>9</v>
      </c>
      <c r="O3" s="41" t="s">
        <v>2</v>
      </c>
      <c r="P3" s="41" t="s">
        <v>58</v>
      </c>
    </row>
    <row r="4" spans="1:16" x14ac:dyDescent="0.25">
      <c r="B4" s="39">
        <v>1</v>
      </c>
      <c r="C4" s="31">
        <f>VLOOKUP($D4,'Startovní listina'!B:D,3,0)</f>
        <v>1</v>
      </c>
      <c r="D4" s="34" t="s">
        <v>16</v>
      </c>
      <c r="E4" s="97" t="str">
        <f>VLOOKUP(D4,'Startovní listina'!B:I,8,0)</f>
        <v>NAŠE ZÁTOKA</v>
      </c>
      <c r="F4" s="92">
        <f t="shared" ref="F4:F35" si="0">SUM(G4:P4)</f>
        <v>309</v>
      </c>
      <c r="G4" s="32">
        <v>20</v>
      </c>
      <c r="H4" s="32">
        <v>29</v>
      </c>
      <c r="I4" s="32">
        <v>21</v>
      </c>
      <c r="J4" s="33"/>
      <c r="K4" s="32">
        <v>42</v>
      </c>
      <c r="L4" s="32">
        <v>23</v>
      </c>
      <c r="M4" s="32">
        <v>34</v>
      </c>
      <c r="N4" s="32">
        <v>72</v>
      </c>
      <c r="O4" s="32">
        <v>33</v>
      </c>
      <c r="P4" s="32">
        <v>35</v>
      </c>
    </row>
    <row r="5" spans="1:16" ht="12.75" customHeight="1" x14ac:dyDescent="0.25">
      <c r="B5" s="39">
        <v>2</v>
      </c>
      <c r="C5" s="31">
        <f>VLOOKUP($D5,'Startovní listina'!B:D,3,0)</f>
        <v>1</v>
      </c>
      <c r="D5" s="34" t="s">
        <v>17</v>
      </c>
      <c r="E5" s="97" t="str">
        <f>VLOOKUP(D5,'Startovní listina'!B:I,8,0)</f>
        <v>NAŠE ZÁTOKA</v>
      </c>
      <c r="F5" s="92">
        <f t="shared" si="0"/>
        <v>299</v>
      </c>
      <c r="G5" s="32">
        <v>19</v>
      </c>
      <c r="H5" s="32">
        <v>28</v>
      </c>
      <c r="I5" s="32"/>
      <c r="J5" s="33">
        <v>18</v>
      </c>
      <c r="K5" s="32">
        <v>40</v>
      </c>
      <c r="L5" s="32">
        <v>22</v>
      </c>
      <c r="M5" s="32">
        <v>36</v>
      </c>
      <c r="N5" s="32">
        <v>71</v>
      </c>
      <c r="O5" s="32">
        <v>32</v>
      </c>
      <c r="P5" s="32">
        <v>33</v>
      </c>
    </row>
    <row r="6" spans="1:16" x14ac:dyDescent="0.25">
      <c r="B6" s="39">
        <v>3</v>
      </c>
      <c r="C6" s="31">
        <f>VLOOKUP($D6,'Startovní listina'!B:D,3,0)</f>
        <v>3</v>
      </c>
      <c r="D6" s="34" t="s">
        <v>20</v>
      </c>
      <c r="E6" s="97" t="str">
        <f>VLOOKUP(D6,'Startovní listina'!B:I,8,0)</f>
        <v>-</v>
      </c>
      <c r="F6" s="92">
        <f t="shared" si="0"/>
        <v>272</v>
      </c>
      <c r="G6" s="32">
        <v>14</v>
      </c>
      <c r="H6" s="32">
        <v>27</v>
      </c>
      <c r="I6" s="32">
        <v>19</v>
      </c>
      <c r="J6" s="33">
        <v>15</v>
      </c>
      <c r="K6" s="32">
        <v>33</v>
      </c>
      <c r="L6" s="32">
        <v>19</v>
      </c>
      <c r="M6" s="32">
        <v>29</v>
      </c>
      <c r="N6" s="32">
        <v>62</v>
      </c>
      <c r="O6" s="32">
        <v>24</v>
      </c>
      <c r="P6" s="32">
        <v>30</v>
      </c>
    </row>
    <row r="7" spans="1:16" x14ac:dyDescent="0.25">
      <c r="B7" s="39">
        <v>4</v>
      </c>
      <c r="C7" s="31">
        <f>VLOOKUP($D7,'Startovní listina'!B:D,3,0)</f>
        <v>1</v>
      </c>
      <c r="D7" s="34" t="s">
        <v>15</v>
      </c>
      <c r="E7" s="97" t="str">
        <f>VLOOKUP(D7,'Startovní listina'!B:I,8,0)</f>
        <v>-</v>
      </c>
      <c r="F7" s="92">
        <f t="shared" si="0"/>
        <v>261</v>
      </c>
      <c r="G7" s="32"/>
      <c r="H7" s="32"/>
      <c r="I7" s="32"/>
      <c r="J7" s="32">
        <v>20</v>
      </c>
      <c r="K7" s="32">
        <v>41</v>
      </c>
      <c r="L7" s="32">
        <v>24</v>
      </c>
      <c r="M7" s="32">
        <v>35</v>
      </c>
      <c r="N7" s="32">
        <v>73</v>
      </c>
      <c r="O7" s="32">
        <v>34</v>
      </c>
      <c r="P7" s="32">
        <v>34</v>
      </c>
    </row>
    <row r="8" spans="1:16" x14ac:dyDescent="0.25">
      <c r="B8" s="39">
        <v>5</v>
      </c>
      <c r="C8" s="31">
        <f>VLOOKUP($D8,'Startovní listina'!B:D,3,0)</f>
        <v>2</v>
      </c>
      <c r="D8" s="34" t="s">
        <v>61</v>
      </c>
      <c r="E8" s="97" t="str">
        <f>VLOOKUP(D8,'Startovní listina'!B:I,8,0)</f>
        <v>NAŠE ZÁTOKA</v>
      </c>
      <c r="F8" s="92">
        <f t="shared" si="0"/>
        <v>234</v>
      </c>
      <c r="G8" s="32">
        <v>16</v>
      </c>
      <c r="H8" s="32">
        <v>23</v>
      </c>
      <c r="I8" s="32"/>
      <c r="J8" s="33"/>
      <c r="K8" s="32">
        <v>35</v>
      </c>
      <c r="L8" s="32">
        <v>20</v>
      </c>
      <c r="M8" s="32">
        <v>27</v>
      </c>
      <c r="N8" s="32">
        <v>61</v>
      </c>
      <c r="O8" s="32">
        <v>23</v>
      </c>
      <c r="P8" s="32">
        <v>29</v>
      </c>
    </row>
    <row r="9" spans="1:16" x14ac:dyDescent="0.25">
      <c r="B9" s="39">
        <v>6</v>
      </c>
      <c r="C9" s="31">
        <f>VLOOKUP($D9,'Startovní listina'!B:D,3,0)</f>
        <v>3</v>
      </c>
      <c r="D9" s="34" t="s">
        <v>127</v>
      </c>
      <c r="E9" s="97" t="str">
        <f>VLOOKUP(D9,'Startovní listina'!B:I,8,0)</f>
        <v>JKK</v>
      </c>
      <c r="F9" s="92">
        <f t="shared" si="0"/>
        <v>229</v>
      </c>
      <c r="G9" s="32">
        <v>12</v>
      </c>
      <c r="H9" s="32">
        <v>22</v>
      </c>
      <c r="I9" s="32">
        <v>11</v>
      </c>
      <c r="J9" s="33">
        <v>12</v>
      </c>
      <c r="K9" s="32">
        <v>26</v>
      </c>
      <c r="L9" s="32"/>
      <c r="M9" s="32">
        <v>31</v>
      </c>
      <c r="N9" s="32">
        <v>65</v>
      </c>
      <c r="O9" s="32">
        <v>25</v>
      </c>
      <c r="P9" s="32">
        <v>25</v>
      </c>
    </row>
    <row r="10" spans="1:16" x14ac:dyDescent="0.25">
      <c r="B10" s="39">
        <v>7</v>
      </c>
      <c r="C10" s="31">
        <f>VLOOKUP($D10,'Startovní listina'!B:D,3,0)</f>
        <v>2</v>
      </c>
      <c r="D10" s="34" t="s">
        <v>48</v>
      </c>
      <c r="E10" s="97" t="str">
        <f>VLOOKUP(D10,'Startovní listina'!B:I,8,0)</f>
        <v>YACHT KLUB KOSOŘ</v>
      </c>
      <c r="F10" s="92">
        <f t="shared" si="0"/>
        <v>228</v>
      </c>
      <c r="G10" s="32">
        <v>1</v>
      </c>
      <c r="H10" s="32">
        <v>25</v>
      </c>
      <c r="I10" s="32">
        <v>17</v>
      </c>
      <c r="J10" s="33">
        <v>1</v>
      </c>
      <c r="K10" s="32">
        <v>29</v>
      </c>
      <c r="L10" s="32">
        <v>16</v>
      </c>
      <c r="M10" s="32">
        <v>26</v>
      </c>
      <c r="N10" s="32">
        <v>63</v>
      </c>
      <c r="O10" s="32">
        <v>22</v>
      </c>
      <c r="P10" s="32">
        <v>28</v>
      </c>
    </row>
    <row r="11" spans="1:16" x14ac:dyDescent="0.25">
      <c r="B11" s="39">
        <v>8</v>
      </c>
      <c r="C11" s="31">
        <f>VLOOKUP($D11,'Startovní listina'!B:D,3,0)</f>
        <v>6</v>
      </c>
      <c r="D11" s="34" t="s">
        <v>65</v>
      </c>
      <c r="E11" s="97" t="str">
        <f>VLOOKUP(D11,'Startovní listina'!B:I,8,0)</f>
        <v>ATLANTIDA</v>
      </c>
      <c r="F11" s="92">
        <f t="shared" si="0"/>
        <v>212</v>
      </c>
      <c r="G11" s="32"/>
      <c r="H11" s="32">
        <v>21</v>
      </c>
      <c r="I11" s="32">
        <v>16</v>
      </c>
      <c r="J11" s="33">
        <v>13</v>
      </c>
      <c r="K11" s="32">
        <v>28</v>
      </c>
      <c r="L11" s="32">
        <v>12</v>
      </c>
      <c r="M11" s="32">
        <v>22</v>
      </c>
      <c r="N11" s="32">
        <v>56</v>
      </c>
      <c r="O11" s="32">
        <v>20</v>
      </c>
      <c r="P11" s="32">
        <v>24</v>
      </c>
    </row>
    <row r="12" spans="1:16" x14ac:dyDescent="0.25">
      <c r="B12" s="39">
        <v>9</v>
      </c>
      <c r="C12" s="31">
        <f>VLOOKUP($D12,'Startovní listina'!B:D,3,0)</f>
        <v>3</v>
      </c>
      <c r="D12" s="34" t="s">
        <v>38</v>
      </c>
      <c r="E12" s="97" t="str">
        <f>VLOOKUP(D12,'Startovní listina'!B:I,8,0)</f>
        <v>MODRÁ LODĚNICE</v>
      </c>
      <c r="F12" s="92">
        <f t="shared" si="0"/>
        <v>202</v>
      </c>
      <c r="G12" s="32">
        <v>15</v>
      </c>
      <c r="H12" s="32">
        <v>24</v>
      </c>
      <c r="I12" s="32"/>
      <c r="J12" s="33"/>
      <c r="K12" s="32">
        <v>32</v>
      </c>
      <c r="L12" s="32">
        <v>18</v>
      </c>
      <c r="M12" s="32">
        <v>30</v>
      </c>
      <c r="N12" s="32">
        <v>57</v>
      </c>
      <c r="O12" s="32">
        <v>26</v>
      </c>
      <c r="P12" s="32"/>
    </row>
    <row r="13" spans="1:16" x14ac:dyDescent="0.25">
      <c r="A13" s="24"/>
      <c r="B13" s="39">
        <v>10</v>
      </c>
      <c r="C13" s="31">
        <f>VLOOKUP($D13,'Startovní listina'!B:D,3,0)</f>
        <v>6</v>
      </c>
      <c r="D13" s="34" t="s">
        <v>68</v>
      </c>
      <c r="E13" s="97" t="str">
        <f>VLOOKUP(D13,'Startovní listina'!B:I,8,0)</f>
        <v>MODRÁ LODĚNICE</v>
      </c>
      <c r="F13" s="92">
        <f t="shared" si="0"/>
        <v>177</v>
      </c>
      <c r="G13" s="32"/>
      <c r="H13" s="32"/>
      <c r="I13" s="32">
        <v>18</v>
      </c>
      <c r="J13" s="32"/>
      <c r="K13" s="32">
        <v>25</v>
      </c>
      <c r="L13" s="32">
        <v>11</v>
      </c>
      <c r="M13" s="32">
        <v>23</v>
      </c>
      <c r="N13" s="32">
        <v>60</v>
      </c>
      <c r="O13" s="32">
        <v>18</v>
      </c>
      <c r="P13" s="32">
        <v>22</v>
      </c>
    </row>
    <row r="14" spans="1:16" x14ac:dyDescent="0.25">
      <c r="B14" s="39">
        <v>11</v>
      </c>
      <c r="C14" s="31">
        <f>VLOOKUP($D14,'Startovní listina'!B:D,3,0)</f>
        <v>1</v>
      </c>
      <c r="D14" s="34" t="s">
        <v>23</v>
      </c>
      <c r="E14" s="97" t="str">
        <f>VLOOKUP(D14,'Startovní listina'!B:I,8,0)</f>
        <v>YCCL</v>
      </c>
      <c r="F14" s="92">
        <f t="shared" si="0"/>
        <v>171</v>
      </c>
      <c r="G14" s="32"/>
      <c r="H14" s="32"/>
      <c r="I14" s="32"/>
      <c r="J14" s="32">
        <v>16</v>
      </c>
      <c r="K14" s="32">
        <v>36</v>
      </c>
      <c r="L14" s="32">
        <v>21</v>
      </c>
      <c r="M14" s="32">
        <v>32</v>
      </c>
      <c r="N14" s="32">
        <v>66</v>
      </c>
      <c r="O14" s="32"/>
      <c r="P14" s="32"/>
    </row>
    <row r="15" spans="1:16" x14ac:dyDescent="0.25">
      <c r="B15" s="39">
        <v>12</v>
      </c>
      <c r="C15" s="31">
        <f>VLOOKUP($D15,'Startovní listina'!B:D,3,0)</f>
        <v>6</v>
      </c>
      <c r="D15" s="34" t="s">
        <v>42</v>
      </c>
      <c r="E15" s="97" t="str">
        <f>VLOOKUP(D15,'Startovní listina'!B:I,8,0)</f>
        <v>-</v>
      </c>
      <c r="F15" s="92">
        <f t="shared" si="0"/>
        <v>168</v>
      </c>
      <c r="G15" s="32"/>
      <c r="H15" s="32"/>
      <c r="I15" s="32">
        <v>15</v>
      </c>
      <c r="J15" s="33">
        <v>11</v>
      </c>
      <c r="K15" s="32">
        <v>9</v>
      </c>
      <c r="L15" s="32">
        <v>14</v>
      </c>
      <c r="M15" s="32">
        <v>21</v>
      </c>
      <c r="N15" s="32">
        <v>59</v>
      </c>
      <c r="O15" s="32">
        <v>16</v>
      </c>
      <c r="P15" s="32">
        <v>23</v>
      </c>
    </row>
    <row r="16" spans="1:16" x14ac:dyDescent="0.25">
      <c r="B16" s="39">
        <v>13</v>
      </c>
      <c r="C16" s="31">
        <f>VLOOKUP($D16,'Startovní listina'!B:D,3,0)</f>
        <v>3</v>
      </c>
      <c r="D16" s="34" t="s">
        <v>76</v>
      </c>
      <c r="E16" s="97" t="str">
        <f>VLOOKUP(D16,'Startovní listina'!B:I,8,0)</f>
        <v>MODRÁ LODĚNICE</v>
      </c>
      <c r="F16" s="92">
        <f t="shared" si="0"/>
        <v>157</v>
      </c>
      <c r="G16" s="32"/>
      <c r="H16" s="32"/>
      <c r="I16" s="32"/>
      <c r="J16" s="33"/>
      <c r="K16" s="32">
        <v>34</v>
      </c>
      <c r="L16" s="32"/>
      <c r="M16" s="32"/>
      <c r="N16" s="32">
        <v>64</v>
      </c>
      <c r="O16" s="32">
        <v>27</v>
      </c>
      <c r="P16" s="32">
        <v>32</v>
      </c>
    </row>
    <row r="17" spans="1:16" x14ac:dyDescent="0.25">
      <c r="B17" s="39">
        <v>14</v>
      </c>
      <c r="C17" s="31">
        <f>VLOOKUP($D17,'Startovní listina'!B:D,3,0)</f>
        <v>2</v>
      </c>
      <c r="D17" s="35" t="s">
        <v>18</v>
      </c>
      <c r="E17" s="97" t="str">
        <f>VLOOKUP(D17,'Startovní listina'!B:I,8,0)</f>
        <v>JKK</v>
      </c>
      <c r="F17" s="92">
        <f t="shared" si="0"/>
        <v>154</v>
      </c>
      <c r="G17" s="32">
        <v>18</v>
      </c>
      <c r="H17" s="32"/>
      <c r="I17" s="32"/>
      <c r="J17" s="33"/>
      <c r="K17" s="32">
        <v>37</v>
      </c>
      <c r="L17" s="32"/>
      <c r="M17" s="32"/>
      <c r="N17" s="32">
        <v>70</v>
      </c>
      <c r="O17" s="32">
        <v>29</v>
      </c>
      <c r="P17" s="32"/>
    </row>
    <row r="18" spans="1:16" x14ac:dyDescent="0.25">
      <c r="A18" s="24"/>
      <c r="B18" s="39">
        <v>15</v>
      </c>
      <c r="C18" s="31">
        <f>VLOOKUP($D18,'Startovní listina'!B:D,3,0)</f>
        <v>3</v>
      </c>
      <c r="D18" s="34" t="s">
        <v>98</v>
      </c>
      <c r="E18" s="97" t="str">
        <f>VLOOKUP(D18,'Startovní listina'!B:I,8,0)</f>
        <v>YCKP</v>
      </c>
      <c r="F18" s="92">
        <f t="shared" si="0"/>
        <v>153</v>
      </c>
      <c r="G18" s="32"/>
      <c r="H18" s="32"/>
      <c r="I18" s="32"/>
      <c r="J18" s="33"/>
      <c r="K18" s="32">
        <v>27</v>
      </c>
      <c r="L18" s="32">
        <v>17</v>
      </c>
      <c r="M18" s="32">
        <v>25</v>
      </c>
      <c r="N18" s="32">
        <v>58</v>
      </c>
      <c r="O18" s="32"/>
      <c r="P18" s="32">
        <v>26</v>
      </c>
    </row>
    <row r="19" spans="1:16" x14ac:dyDescent="0.25">
      <c r="B19" s="39">
        <v>16</v>
      </c>
      <c r="C19" s="31">
        <f>VLOOKUP($D19,'Startovní listina'!B:D,3,0)</f>
        <v>3</v>
      </c>
      <c r="D19" s="34" t="s">
        <v>153</v>
      </c>
      <c r="E19" s="97" t="str">
        <f>VLOOKUP(D19,'Startovní listina'!B:I,8,0)</f>
        <v>-</v>
      </c>
      <c r="F19" s="92">
        <f t="shared" si="0"/>
        <v>126</v>
      </c>
      <c r="G19" s="32"/>
      <c r="H19" s="32"/>
      <c r="I19" s="32"/>
      <c r="J19" s="33"/>
      <c r="K19" s="32"/>
      <c r="L19" s="32"/>
      <c r="M19" s="32"/>
      <c r="N19" s="32">
        <v>68</v>
      </c>
      <c r="O19" s="32">
        <v>31</v>
      </c>
      <c r="P19" s="32">
        <v>27</v>
      </c>
    </row>
    <row r="20" spans="1:16" x14ac:dyDescent="0.25">
      <c r="B20" s="39">
        <v>17</v>
      </c>
      <c r="C20" s="31">
        <f>VLOOKUP($D20,'Startovní listina'!B:D,3,0)</f>
        <v>3</v>
      </c>
      <c r="D20" s="34" t="s">
        <v>53</v>
      </c>
      <c r="E20" s="97" t="str">
        <f>VLOOKUP(D20,'Startovní listina'!B:I,8,0)</f>
        <v>MODRÁ LODĚNICE</v>
      </c>
      <c r="F20" s="92">
        <f t="shared" si="0"/>
        <v>114</v>
      </c>
      <c r="G20" s="32"/>
      <c r="H20" s="32">
        <v>1</v>
      </c>
      <c r="I20" s="32"/>
      <c r="J20" s="32"/>
      <c r="K20" s="32"/>
      <c r="L20" s="32">
        <v>7</v>
      </c>
      <c r="M20" s="32">
        <v>18</v>
      </c>
      <c r="N20" s="32">
        <v>54</v>
      </c>
      <c r="O20" s="32">
        <v>15</v>
      </c>
      <c r="P20" s="32">
        <v>19</v>
      </c>
    </row>
    <row r="21" spans="1:16" x14ac:dyDescent="0.25">
      <c r="B21" s="39">
        <v>18</v>
      </c>
      <c r="C21" s="31">
        <f>VLOOKUP($D21,'Startovní listina'!B:D,3,0)</f>
        <v>4</v>
      </c>
      <c r="D21" s="34" t="s">
        <v>43</v>
      </c>
      <c r="E21" s="97" t="str">
        <f>VLOOKUP(D21,'Startovní listina'!B:I,8,0)</f>
        <v>JKK</v>
      </c>
      <c r="F21" s="92">
        <f t="shared" si="0"/>
        <v>100</v>
      </c>
      <c r="G21" s="32"/>
      <c r="H21" s="32"/>
      <c r="I21" s="32">
        <v>14</v>
      </c>
      <c r="J21" s="33">
        <v>9</v>
      </c>
      <c r="K21" s="32">
        <v>19</v>
      </c>
      <c r="L21" s="32">
        <v>9</v>
      </c>
      <c r="M21" s="32">
        <v>5</v>
      </c>
      <c r="N21" s="32">
        <v>33</v>
      </c>
      <c r="O21" s="32"/>
      <c r="P21" s="32">
        <v>11</v>
      </c>
    </row>
    <row r="22" spans="1:16" x14ac:dyDescent="0.25">
      <c r="A22" s="25"/>
      <c r="B22" s="39">
        <v>19</v>
      </c>
      <c r="C22" s="31">
        <f>VLOOKUP($D22,'Startovní listina'!B:D,3,0)</f>
        <v>3</v>
      </c>
      <c r="D22" s="34" t="s">
        <v>154</v>
      </c>
      <c r="E22" s="97" t="str">
        <f>VLOOKUP(D22,'Startovní listina'!B:I,8,0)</f>
        <v>-</v>
      </c>
      <c r="F22" s="92">
        <f t="shared" si="0"/>
        <v>98</v>
      </c>
      <c r="G22" s="32"/>
      <c r="H22" s="32"/>
      <c r="I22" s="32"/>
      <c r="J22" s="32"/>
      <c r="K22" s="32"/>
      <c r="L22" s="33"/>
      <c r="M22" s="32"/>
      <c r="N22" s="32">
        <v>67</v>
      </c>
      <c r="O22" s="32"/>
      <c r="P22" s="32">
        <v>31</v>
      </c>
    </row>
    <row r="23" spans="1:16" x14ac:dyDescent="0.25">
      <c r="A23" s="24"/>
      <c r="B23" s="39">
        <v>20</v>
      </c>
      <c r="C23" s="31">
        <f>VLOOKUP($D23,'Startovní listina'!B:D,3,0)</f>
        <v>1</v>
      </c>
      <c r="D23" s="34" t="s">
        <v>99</v>
      </c>
      <c r="E23" s="97" t="str">
        <f>VLOOKUP(D23,'Startovní listina'!B:I,8,0)</f>
        <v>ATLANTIDA</v>
      </c>
      <c r="F23" s="92">
        <f t="shared" si="0"/>
        <v>97</v>
      </c>
      <c r="G23" s="32"/>
      <c r="H23" s="32"/>
      <c r="I23" s="32"/>
      <c r="J23" s="32">
        <v>21</v>
      </c>
      <c r="K23" s="32">
        <v>39</v>
      </c>
      <c r="L23" s="32"/>
      <c r="M23" s="32">
        <v>37</v>
      </c>
      <c r="N23" s="32"/>
      <c r="O23" s="32"/>
      <c r="P23" s="32"/>
    </row>
    <row r="24" spans="1:16" x14ac:dyDescent="0.25">
      <c r="A24" s="24"/>
      <c r="B24" s="39">
        <v>21</v>
      </c>
      <c r="C24" s="31">
        <f>VLOOKUP($D24,'Startovní listina'!B:D,3,0)</f>
        <v>3</v>
      </c>
      <c r="D24" s="34" t="s">
        <v>146</v>
      </c>
      <c r="E24" s="97" t="str">
        <f>VLOOKUP(D24,'Startovní listina'!B:I,8,0)</f>
        <v>-</v>
      </c>
      <c r="F24" s="92">
        <f t="shared" si="0"/>
        <v>95</v>
      </c>
      <c r="G24" s="32"/>
      <c r="H24" s="32"/>
      <c r="I24" s="32"/>
      <c r="J24" s="33"/>
      <c r="K24" s="32"/>
      <c r="L24" s="32"/>
      <c r="M24" s="32">
        <v>28</v>
      </c>
      <c r="N24" s="32">
        <v>48</v>
      </c>
      <c r="O24" s="32">
        <v>19</v>
      </c>
      <c r="P24" s="32"/>
    </row>
    <row r="25" spans="1:16" x14ac:dyDescent="0.25">
      <c r="A25" s="24"/>
      <c r="B25" s="39">
        <v>22</v>
      </c>
      <c r="C25" s="31">
        <f>VLOOKUP($D25,'Startovní listina'!B:D,3,0)</f>
        <v>5</v>
      </c>
      <c r="D25" s="34" t="s">
        <v>55</v>
      </c>
      <c r="E25" s="97" t="str">
        <f>VLOOKUP(D25,'Startovní listina'!B:I,8,0)</f>
        <v>MODRÁ LODĚNICE</v>
      </c>
      <c r="F25" s="92">
        <f t="shared" si="0"/>
        <v>88</v>
      </c>
      <c r="G25" s="32"/>
      <c r="H25" s="32"/>
      <c r="I25" s="32">
        <v>1</v>
      </c>
      <c r="J25" s="33"/>
      <c r="K25" s="32"/>
      <c r="L25" s="32"/>
      <c r="M25" s="32">
        <v>24</v>
      </c>
      <c r="N25" s="32">
        <v>43</v>
      </c>
      <c r="O25" s="32"/>
      <c r="P25" s="32">
        <v>20</v>
      </c>
    </row>
    <row r="26" spans="1:16" x14ac:dyDescent="0.25">
      <c r="A26" s="24"/>
      <c r="B26" s="39">
        <v>23</v>
      </c>
      <c r="C26" s="31">
        <f>VLOOKUP($D26,'Startovní listina'!B:D,3,0)</f>
        <v>1</v>
      </c>
      <c r="D26" s="34" t="s">
        <v>32</v>
      </c>
      <c r="E26" s="97" t="str">
        <f>VLOOKUP(D26,'Startovní listina'!B:I,8,0)</f>
        <v>YCKP</v>
      </c>
      <c r="F26" s="92">
        <f t="shared" si="0"/>
        <v>86</v>
      </c>
      <c r="G26" s="32">
        <v>17</v>
      </c>
      <c r="H26" s="32"/>
      <c r="I26" s="32"/>
      <c r="J26" s="33"/>
      <c r="K26" s="32"/>
      <c r="L26" s="32"/>
      <c r="M26" s="32"/>
      <c r="N26" s="32">
        <v>69</v>
      </c>
      <c r="O26" s="32"/>
      <c r="P26" s="32"/>
    </row>
    <row r="27" spans="1:16" x14ac:dyDescent="0.25">
      <c r="A27" s="25"/>
      <c r="B27" s="138">
        <v>24</v>
      </c>
      <c r="C27" s="31">
        <f>VLOOKUP($D27,'Startovní listina'!B:D,3,0)</f>
        <v>5</v>
      </c>
      <c r="D27" s="34" t="s">
        <v>101</v>
      </c>
      <c r="E27" s="97" t="str">
        <f>VLOOKUP(D27,'Startovní listina'!B:I,8,0)</f>
        <v>YCKP</v>
      </c>
      <c r="F27" s="92">
        <f t="shared" si="0"/>
        <v>80</v>
      </c>
      <c r="G27" s="32"/>
      <c r="H27" s="32">
        <v>15</v>
      </c>
      <c r="I27" s="32"/>
      <c r="J27" s="32"/>
      <c r="K27" s="32">
        <v>18</v>
      </c>
      <c r="L27" s="32"/>
      <c r="M27" s="32"/>
      <c r="N27" s="32">
        <v>30</v>
      </c>
      <c r="O27" s="32"/>
      <c r="P27" s="32">
        <v>17</v>
      </c>
    </row>
    <row r="28" spans="1:16" x14ac:dyDescent="0.25">
      <c r="A28" s="24"/>
      <c r="B28" s="139"/>
      <c r="C28" s="31">
        <f>VLOOKUP($D28,'Startovní listina'!B:D,3,0)</f>
        <v>4</v>
      </c>
      <c r="D28" s="34" t="s">
        <v>137</v>
      </c>
      <c r="E28" s="97" t="str">
        <f>VLOOKUP(D28,'Startovní listina'!B:I,8,0)</f>
        <v>ROVÍNEK</v>
      </c>
      <c r="F28" s="92">
        <f t="shared" si="0"/>
        <v>80</v>
      </c>
      <c r="G28" s="32">
        <v>3</v>
      </c>
      <c r="H28" s="32">
        <v>9</v>
      </c>
      <c r="I28" s="32">
        <v>4</v>
      </c>
      <c r="J28" s="33">
        <v>7</v>
      </c>
      <c r="K28" s="32">
        <v>14</v>
      </c>
      <c r="L28" s="32"/>
      <c r="M28" s="32">
        <v>12</v>
      </c>
      <c r="N28" s="32">
        <v>16</v>
      </c>
      <c r="O28" s="32">
        <v>9</v>
      </c>
      <c r="P28" s="32">
        <v>6</v>
      </c>
    </row>
    <row r="29" spans="1:16" x14ac:dyDescent="0.25">
      <c r="A29" s="24"/>
      <c r="B29" s="140"/>
      <c r="C29" s="31">
        <f>VLOOKUP($D29,'Startovní listina'!B:D,3,0)</f>
        <v>2</v>
      </c>
      <c r="D29" s="34" t="s">
        <v>73</v>
      </c>
      <c r="E29" s="97" t="str">
        <f>VLOOKUP(D29,'Startovní listina'!B:I,8,0)</f>
        <v>JKK</v>
      </c>
      <c r="F29" s="92">
        <f t="shared" si="0"/>
        <v>80</v>
      </c>
      <c r="G29" s="32"/>
      <c r="H29" s="32">
        <v>26</v>
      </c>
      <c r="I29" s="32">
        <v>20</v>
      </c>
      <c r="J29" s="32"/>
      <c r="K29" s="32"/>
      <c r="L29" s="32">
        <v>13</v>
      </c>
      <c r="M29" s="32"/>
      <c r="N29" s="32"/>
      <c r="O29" s="32"/>
      <c r="P29" s="32">
        <v>21</v>
      </c>
    </row>
    <row r="30" spans="1:16" x14ac:dyDescent="0.25">
      <c r="A30" s="24"/>
      <c r="B30" s="39">
        <v>27</v>
      </c>
      <c r="C30" s="31">
        <f>VLOOKUP($D30,'Startovní listina'!B:D,3,0)</f>
        <v>5</v>
      </c>
      <c r="D30" s="34" t="s">
        <v>22</v>
      </c>
      <c r="E30" s="97" t="str">
        <f>VLOOKUP(D30,'Startovní listina'!B:I,8,0)</f>
        <v>YCKP</v>
      </c>
      <c r="F30" s="92">
        <f t="shared" si="0"/>
        <v>79</v>
      </c>
      <c r="G30" s="32"/>
      <c r="H30" s="32"/>
      <c r="I30" s="32"/>
      <c r="J30" s="32"/>
      <c r="K30" s="32">
        <v>20</v>
      </c>
      <c r="L30" s="32"/>
      <c r="M30" s="32">
        <v>17</v>
      </c>
      <c r="N30" s="32">
        <v>28</v>
      </c>
      <c r="O30" s="32"/>
      <c r="P30" s="32">
        <v>14</v>
      </c>
    </row>
    <row r="31" spans="1:16" x14ac:dyDescent="0.25">
      <c r="A31" s="24"/>
      <c r="B31" s="138">
        <v>28</v>
      </c>
      <c r="C31" s="31">
        <f>VLOOKUP($D31,'Startovní listina'!B:D,3,0)</f>
        <v>5</v>
      </c>
      <c r="D31" s="34" t="s">
        <v>79</v>
      </c>
      <c r="E31" s="97" t="str">
        <f>VLOOKUP(D31,'Startovní listina'!B:I,8,0)</f>
        <v>SLAPYMARINE</v>
      </c>
      <c r="F31" s="92">
        <f t="shared" si="0"/>
        <v>73</v>
      </c>
      <c r="G31" s="32">
        <v>7</v>
      </c>
      <c r="H31" s="32">
        <v>11</v>
      </c>
      <c r="I31" s="32"/>
      <c r="J31" s="33"/>
      <c r="K31" s="32">
        <v>17</v>
      </c>
      <c r="L31" s="32"/>
      <c r="M31" s="32"/>
      <c r="N31" s="32">
        <v>25</v>
      </c>
      <c r="O31" s="32">
        <v>5</v>
      </c>
      <c r="P31" s="32">
        <v>8</v>
      </c>
    </row>
    <row r="32" spans="1:16" x14ac:dyDescent="0.25">
      <c r="A32" s="24"/>
      <c r="B32" s="140"/>
      <c r="C32" s="31">
        <f>VLOOKUP($D32,'Startovní listina'!B:D,3,0)</f>
        <v>6</v>
      </c>
      <c r="D32" s="34" t="s">
        <v>54</v>
      </c>
      <c r="E32" s="97" t="str">
        <f>VLOOKUP(D32,'Startovní listina'!B:I,8,0)</f>
        <v>MODRÁ LODĚNICE</v>
      </c>
      <c r="F32" s="92">
        <f t="shared" si="0"/>
        <v>73</v>
      </c>
      <c r="G32" s="32"/>
      <c r="H32" s="32"/>
      <c r="I32" s="32">
        <v>12</v>
      </c>
      <c r="J32" s="33"/>
      <c r="K32" s="32"/>
      <c r="L32" s="32"/>
      <c r="M32" s="32"/>
      <c r="N32" s="32">
        <v>47</v>
      </c>
      <c r="O32" s="32">
        <v>13</v>
      </c>
      <c r="P32" s="32">
        <v>1</v>
      </c>
    </row>
    <row r="33" spans="1:16" x14ac:dyDescent="0.25">
      <c r="A33" s="24"/>
      <c r="B33" s="138">
        <v>30</v>
      </c>
      <c r="C33" s="31">
        <f>VLOOKUP($D33,'Startovní listina'!B:D,3,0)</f>
        <v>3</v>
      </c>
      <c r="D33" s="34" t="s">
        <v>147</v>
      </c>
      <c r="E33" s="97" t="str">
        <f>VLOOKUP(D33,'Startovní listina'!B:I,8,0)</f>
        <v>SLAPYMARINE</v>
      </c>
      <c r="F33" s="92">
        <f t="shared" si="0"/>
        <v>71</v>
      </c>
      <c r="G33" s="32"/>
      <c r="H33" s="32"/>
      <c r="I33" s="32"/>
      <c r="J33" s="33"/>
      <c r="K33" s="32"/>
      <c r="L33" s="32"/>
      <c r="M33" s="32">
        <v>16</v>
      </c>
      <c r="N33" s="32">
        <v>37</v>
      </c>
      <c r="O33" s="32"/>
      <c r="P33" s="32">
        <v>18</v>
      </c>
    </row>
    <row r="34" spans="1:16" x14ac:dyDescent="0.25">
      <c r="A34" s="24"/>
      <c r="B34" s="140"/>
      <c r="C34" s="31">
        <f>VLOOKUP($D34,'Startovní listina'!B:D,3,0)</f>
        <v>1</v>
      </c>
      <c r="D34" s="34" t="s">
        <v>31</v>
      </c>
      <c r="E34" s="97" t="str">
        <f>VLOOKUP(D34,'Startovní listina'!B:I,8,0)</f>
        <v>KOBYLNÍKY</v>
      </c>
      <c r="F34" s="92">
        <f t="shared" si="0"/>
        <v>71</v>
      </c>
      <c r="G34" s="32"/>
      <c r="H34" s="32"/>
      <c r="I34" s="32"/>
      <c r="J34" s="33"/>
      <c r="K34" s="32">
        <v>38</v>
      </c>
      <c r="L34" s="32"/>
      <c r="M34" s="32">
        <v>33</v>
      </c>
      <c r="N34" s="32"/>
      <c r="O34" s="32"/>
      <c r="P34" s="32"/>
    </row>
    <row r="35" spans="1:16" x14ac:dyDescent="0.25">
      <c r="A35" s="24"/>
      <c r="B35" s="39">
        <v>32</v>
      </c>
      <c r="C35" s="31">
        <f>VLOOKUP($D35,'Startovní listina'!B:D,3,0)</f>
        <v>6</v>
      </c>
      <c r="D35" s="34" t="s">
        <v>95</v>
      </c>
      <c r="E35" s="97" t="str">
        <f>VLOOKUP(D35,'Startovní listina'!B:I,8,0)</f>
        <v>ALL BLACK</v>
      </c>
      <c r="F35" s="92">
        <f t="shared" si="0"/>
        <v>62</v>
      </c>
      <c r="G35" s="32"/>
      <c r="H35" s="32"/>
      <c r="I35" s="32"/>
      <c r="J35" s="32"/>
      <c r="K35" s="32">
        <v>24</v>
      </c>
      <c r="L35" s="32"/>
      <c r="M35" s="32"/>
      <c r="N35" s="32">
        <v>38</v>
      </c>
      <c r="O35" s="32"/>
      <c r="P35" s="32"/>
    </row>
    <row r="36" spans="1:16" x14ac:dyDescent="0.25">
      <c r="A36" s="24"/>
      <c r="B36" s="138">
        <v>33</v>
      </c>
      <c r="C36" s="31">
        <f>VLOOKUP($D36,'Startovní listina'!B:D,3,0)</f>
        <v>4</v>
      </c>
      <c r="D36" s="34" t="s">
        <v>50</v>
      </c>
      <c r="E36" s="97" t="str">
        <f>VLOOKUP(D36,'Startovní listina'!B:I,8,0)</f>
        <v>MODRÁ LODĚNICE</v>
      </c>
      <c r="F36" s="92">
        <f t="shared" ref="F36:F67" si="1">SUM(G36:P36)</f>
        <v>61</v>
      </c>
      <c r="G36" s="32"/>
      <c r="H36" s="32"/>
      <c r="I36" s="32"/>
      <c r="J36" s="33"/>
      <c r="K36" s="32"/>
      <c r="L36" s="32"/>
      <c r="M36" s="32">
        <v>19</v>
      </c>
      <c r="N36" s="32">
        <v>42</v>
      </c>
      <c r="O36" s="32"/>
      <c r="P36" s="32"/>
    </row>
    <row r="37" spans="1:16" x14ac:dyDescent="0.25">
      <c r="A37" s="24"/>
      <c r="B37" s="140"/>
      <c r="C37" s="31">
        <f>VLOOKUP($D37,'Startovní listina'!B:D,3,0)</f>
        <v>6</v>
      </c>
      <c r="D37" s="34" t="s">
        <v>72</v>
      </c>
      <c r="E37" s="97" t="str">
        <f>VLOOKUP(D37,'Startovní listina'!B:I,8,0)</f>
        <v>MODRÁ LODĚNICE</v>
      </c>
      <c r="F37" s="92">
        <f t="shared" si="1"/>
        <v>61</v>
      </c>
      <c r="G37" s="32"/>
      <c r="H37" s="32"/>
      <c r="I37" s="32"/>
      <c r="J37" s="33"/>
      <c r="K37" s="32"/>
      <c r="L37" s="32"/>
      <c r="M37" s="32">
        <v>15</v>
      </c>
      <c r="N37" s="32">
        <v>45</v>
      </c>
      <c r="O37" s="32">
        <v>1</v>
      </c>
      <c r="P37" s="32"/>
    </row>
    <row r="38" spans="1:16" x14ac:dyDescent="0.25">
      <c r="A38" s="24"/>
      <c r="B38" s="138">
        <v>35</v>
      </c>
      <c r="C38" s="31">
        <f>VLOOKUP($D38,'Startovní listina'!B:D,3,0)</f>
        <v>5</v>
      </c>
      <c r="D38" s="34" t="s">
        <v>56</v>
      </c>
      <c r="E38" s="97" t="str">
        <f>VLOOKUP(D38,'Startovní listina'!B:I,8,0)</f>
        <v>SLAPYMARINE</v>
      </c>
      <c r="F38" s="92">
        <f t="shared" si="1"/>
        <v>59</v>
      </c>
      <c r="G38" s="32">
        <v>13</v>
      </c>
      <c r="H38" s="32">
        <v>12</v>
      </c>
      <c r="I38" s="32"/>
      <c r="J38" s="33"/>
      <c r="K38" s="32">
        <v>21</v>
      </c>
      <c r="L38" s="32"/>
      <c r="M38" s="32"/>
      <c r="N38" s="32"/>
      <c r="O38" s="32"/>
      <c r="P38" s="32">
        <v>13</v>
      </c>
    </row>
    <row r="39" spans="1:16" x14ac:dyDescent="0.25">
      <c r="A39" s="24"/>
      <c r="B39" s="140"/>
      <c r="C39" s="31">
        <f>VLOOKUP($D39,'Startovní listina'!B:D,3,0)</f>
        <v>4</v>
      </c>
      <c r="D39" s="34" t="s">
        <v>94</v>
      </c>
      <c r="E39" s="97" t="str">
        <f>VLOOKUP(D39,'Startovní listina'!B:I,8,0)</f>
        <v>ATLANTIDA</v>
      </c>
      <c r="F39" s="92">
        <f t="shared" si="1"/>
        <v>59</v>
      </c>
      <c r="G39" s="32"/>
      <c r="H39" s="32">
        <v>8</v>
      </c>
      <c r="I39" s="32">
        <v>10</v>
      </c>
      <c r="J39" s="33">
        <v>1</v>
      </c>
      <c r="K39" s="32">
        <v>1</v>
      </c>
      <c r="L39" s="32">
        <v>5</v>
      </c>
      <c r="M39" s="32">
        <v>14</v>
      </c>
      <c r="N39" s="32">
        <v>20</v>
      </c>
      <c r="O39" s="32"/>
      <c r="P39" s="32"/>
    </row>
    <row r="40" spans="1:16" x14ac:dyDescent="0.25">
      <c r="A40" s="24"/>
      <c r="B40" s="39">
        <v>37</v>
      </c>
      <c r="C40" s="31">
        <f>VLOOKUP($D40,'Startovní listina'!B:D,3,0)</f>
        <v>6</v>
      </c>
      <c r="D40" s="34" t="s">
        <v>67</v>
      </c>
      <c r="E40" s="97" t="str">
        <f>VLOOKUP(D40,'Startovní listina'!B:I,8,0)</f>
        <v>MODRÁ LODĚNICE</v>
      </c>
      <c r="F40" s="92">
        <f t="shared" si="1"/>
        <v>56</v>
      </c>
      <c r="G40" s="32">
        <v>9</v>
      </c>
      <c r="H40" s="32"/>
      <c r="I40" s="32"/>
      <c r="J40" s="33"/>
      <c r="K40" s="32"/>
      <c r="L40" s="32"/>
      <c r="M40" s="32">
        <v>11</v>
      </c>
      <c r="N40" s="32">
        <v>29</v>
      </c>
      <c r="O40" s="32">
        <v>7</v>
      </c>
      <c r="P40" s="32"/>
    </row>
    <row r="41" spans="1:16" x14ac:dyDescent="0.25">
      <c r="A41" s="24"/>
      <c r="B41" s="39">
        <v>38</v>
      </c>
      <c r="C41" s="31">
        <f>VLOOKUP($D41,'Startovní listina'!B:D,3,0)</f>
        <v>3</v>
      </c>
      <c r="D41" s="34" t="s">
        <v>155</v>
      </c>
      <c r="E41" s="97" t="str">
        <f>VLOOKUP(D41,'Startovní listina'!B:I,8,0)</f>
        <v>-</v>
      </c>
      <c r="F41" s="92">
        <f t="shared" si="1"/>
        <v>55</v>
      </c>
      <c r="G41" s="32"/>
      <c r="H41" s="32"/>
      <c r="I41" s="32"/>
      <c r="J41" s="33"/>
      <c r="K41" s="32"/>
      <c r="L41" s="32"/>
      <c r="M41" s="32"/>
      <c r="N41" s="32">
        <v>55</v>
      </c>
      <c r="O41" s="32"/>
      <c r="P41" s="32"/>
    </row>
    <row r="42" spans="1:16" x14ac:dyDescent="0.25">
      <c r="A42" s="24"/>
      <c r="B42" s="39">
        <v>39</v>
      </c>
      <c r="C42" s="31">
        <f>VLOOKUP($D42,'Startovní listina'!B:D,3,0)</f>
        <v>4</v>
      </c>
      <c r="D42" s="34" t="s">
        <v>52</v>
      </c>
      <c r="E42" s="97" t="str">
        <f>VLOOKUP(D42,'Startovní listina'!B:I,8,0)</f>
        <v>MODRÁ LODĚNICE</v>
      </c>
      <c r="F42" s="92">
        <f t="shared" si="1"/>
        <v>54</v>
      </c>
      <c r="G42" s="32">
        <v>5</v>
      </c>
      <c r="H42" s="32"/>
      <c r="I42" s="32">
        <v>8</v>
      </c>
      <c r="J42" s="33"/>
      <c r="K42" s="32"/>
      <c r="L42" s="32"/>
      <c r="M42" s="32"/>
      <c r="N42" s="32">
        <v>41</v>
      </c>
      <c r="O42" s="32"/>
      <c r="P42" s="32"/>
    </row>
    <row r="43" spans="1:16" x14ac:dyDescent="0.25">
      <c r="A43" s="24"/>
      <c r="B43" s="138">
        <v>40</v>
      </c>
      <c r="C43" s="31">
        <f>VLOOKUP($D43,'Startovní listina'!B:D,3,0)</f>
        <v>2</v>
      </c>
      <c r="D43" s="34" t="s">
        <v>33</v>
      </c>
      <c r="E43" s="97" t="str">
        <f>VLOOKUP(D43,'Startovní listina'!B:I,8,0)</f>
        <v>-</v>
      </c>
      <c r="F43" s="92">
        <f t="shared" si="1"/>
        <v>53</v>
      </c>
      <c r="G43" s="32">
        <v>1</v>
      </c>
      <c r="H43" s="32">
        <v>3</v>
      </c>
      <c r="I43" s="32">
        <v>3</v>
      </c>
      <c r="J43" s="33">
        <v>6</v>
      </c>
      <c r="K43" s="32">
        <v>5</v>
      </c>
      <c r="L43" s="32">
        <v>3</v>
      </c>
      <c r="M43" s="32">
        <v>4</v>
      </c>
      <c r="N43" s="32">
        <v>12</v>
      </c>
      <c r="O43" s="32">
        <v>6</v>
      </c>
      <c r="P43" s="32">
        <v>10</v>
      </c>
    </row>
    <row r="44" spans="1:16" x14ac:dyDescent="0.25">
      <c r="A44" s="24"/>
      <c r="B44" s="140"/>
      <c r="C44" s="31">
        <f>VLOOKUP($D44,'Startovní listina'!B:D,3,0)</f>
        <v>6</v>
      </c>
      <c r="D44" s="34" t="s">
        <v>166</v>
      </c>
      <c r="E44" s="97" t="str">
        <f>VLOOKUP(D44,'Startovní listina'!B:I,8,0)</f>
        <v>MODRÁ LODĚNICE</v>
      </c>
      <c r="F44" s="92">
        <f t="shared" si="1"/>
        <v>53</v>
      </c>
      <c r="G44" s="32"/>
      <c r="H44" s="32"/>
      <c r="I44" s="32"/>
      <c r="J44" s="33"/>
      <c r="K44" s="32"/>
      <c r="L44" s="32"/>
      <c r="M44" s="32"/>
      <c r="N44" s="32">
        <v>53</v>
      </c>
      <c r="O44" s="32"/>
      <c r="P44" s="32"/>
    </row>
    <row r="45" spans="1:16" x14ac:dyDescent="0.25">
      <c r="A45" s="24"/>
      <c r="B45" s="39">
        <v>42</v>
      </c>
      <c r="C45" s="31">
        <f>VLOOKUP($D45,'Startovní listina'!B:D,3,0)</f>
        <v>6</v>
      </c>
      <c r="D45" s="34" t="s">
        <v>167</v>
      </c>
      <c r="E45" s="97" t="str">
        <f>VLOOKUP(D45,'Startovní listina'!B:I,8,0)</f>
        <v>MODRÁ LODĚNICE</v>
      </c>
      <c r="F45" s="92">
        <f t="shared" si="1"/>
        <v>52</v>
      </c>
      <c r="G45" s="32"/>
      <c r="H45" s="32"/>
      <c r="I45" s="32"/>
      <c r="J45" s="33"/>
      <c r="K45" s="32"/>
      <c r="L45" s="32"/>
      <c r="M45" s="32"/>
      <c r="N45" s="32">
        <v>52</v>
      </c>
      <c r="O45" s="32"/>
      <c r="P45" s="32"/>
    </row>
    <row r="46" spans="1:16" x14ac:dyDescent="0.25">
      <c r="A46" s="24"/>
      <c r="B46" s="39">
        <v>43</v>
      </c>
      <c r="C46" s="31">
        <f>VLOOKUP($D46,'Startovní listina'!B:D,3,0)</f>
        <v>5</v>
      </c>
      <c r="D46" s="34" t="s">
        <v>160</v>
      </c>
      <c r="E46" s="97" t="str">
        <f>VLOOKUP(D46,'Startovní listina'!B:I,8,0)</f>
        <v>MALÁ SLADOVÁŘSKÁ</v>
      </c>
      <c r="F46" s="92">
        <f t="shared" si="1"/>
        <v>51</v>
      </c>
      <c r="G46" s="32"/>
      <c r="H46" s="32"/>
      <c r="I46" s="32"/>
      <c r="J46" s="33"/>
      <c r="K46" s="32"/>
      <c r="L46" s="32"/>
      <c r="M46" s="32"/>
      <c r="N46" s="32">
        <v>51</v>
      </c>
      <c r="O46" s="32"/>
      <c r="P46" s="32"/>
    </row>
    <row r="47" spans="1:16" x14ac:dyDescent="0.25">
      <c r="A47" s="24"/>
      <c r="B47" s="138">
        <v>44</v>
      </c>
      <c r="C47" s="31">
        <f>VLOOKUP($D47,'Startovní listina'!B:D,3,0)</f>
        <v>5</v>
      </c>
      <c r="D47" s="34" t="s">
        <v>161</v>
      </c>
      <c r="E47" s="97" t="str">
        <f>VLOOKUP(D47,'Startovní listina'!B:I,8,0)</f>
        <v>-</v>
      </c>
      <c r="F47" s="92">
        <f t="shared" si="1"/>
        <v>50</v>
      </c>
      <c r="G47" s="32"/>
      <c r="H47" s="32"/>
      <c r="I47" s="32"/>
      <c r="J47" s="32"/>
      <c r="K47" s="32"/>
      <c r="L47" s="32"/>
      <c r="M47" s="32"/>
      <c r="N47" s="32">
        <v>50</v>
      </c>
      <c r="O47" s="32"/>
      <c r="P47" s="32"/>
    </row>
    <row r="48" spans="1:16" x14ac:dyDescent="0.25">
      <c r="A48" s="24"/>
      <c r="B48" s="139"/>
      <c r="C48" s="31">
        <f>VLOOKUP($D48,'Startovní listina'!B:D,3,0)</f>
        <v>4</v>
      </c>
      <c r="D48" s="34" t="s">
        <v>75</v>
      </c>
      <c r="E48" s="97" t="str">
        <f>VLOOKUP(D48,'Startovní listina'!B:I,8,0)</f>
        <v>ATLANTIDA</v>
      </c>
      <c r="F48" s="92">
        <f t="shared" si="1"/>
        <v>50</v>
      </c>
      <c r="G48" s="32">
        <v>11</v>
      </c>
      <c r="H48" s="32">
        <v>14</v>
      </c>
      <c r="I48" s="32">
        <v>9</v>
      </c>
      <c r="J48" s="33"/>
      <c r="K48" s="32"/>
      <c r="L48" s="32"/>
      <c r="M48" s="32"/>
      <c r="N48" s="32"/>
      <c r="O48" s="32"/>
      <c r="P48" s="32">
        <v>16</v>
      </c>
    </row>
    <row r="49" spans="1:16" x14ac:dyDescent="0.25">
      <c r="A49" s="24"/>
      <c r="B49" s="140"/>
      <c r="C49" s="31">
        <f>VLOOKUP($D49,'Startovní listina'!B:D,3,0)</f>
        <v>3</v>
      </c>
      <c r="D49" s="34" t="s">
        <v>29</v>
      </c>
      <c r="E49" s="97" t="str">
        <f>VLOOKUP(D49,'Startovní listina'!B:I,8,0)</f>
        <v>JKK</v>
      </c>
      <c r="F49" s="92">
        <f t="shared" si="1"/>
        <v>50</v>
      </c>
      <c r="G49" s="32"/>
      <c r="H49" s="32"/>
      <c r="I49" s="32"/>
      <c r="J49" s="33">
        <v>14</v>
      </c>
      <c r="K49" s="32"/>
      <c r="L49" s="32">
        <v>15</v>
      </c>
      <c r="M49" s="32"/>
      <c r="N49" s="32"/>
      <c r="O49" s="32">
        <v>21</v>
      </c>
      <c r="P49" s="32"/>
    </row>
    <row r="50" spans="1:16" x14ac:dyDescent="0.25">
      <c r="A50" s="24"/>
      <c r="B50" s="138">
        <v>47</v>
      </c>
      <c r="C50" s="31">
        <f>VLOOKUP($D50,'Startovní listina'!B:D,3,0)</f>
        <v>5</v>
      </c>
      <c r="D50" s="34" t="s">
        <v>60</v>
      </c>
      <c r="E50" s="97" t="str">
        <f>VLOOKUP(D50,'Startovní listina'!B:I,8,0)</f>
        <v>JKK</v>
      </c>
      <c r="F50" s="92">
        <f t="shared" si="1"/>
        <v>49</v>
      </c>
      <c r="G50" s="32"/>
      <c r="H50" s="32"/>
      <c r="I50" s="32"/>
      <c r="J50" s="32"/>
      <c r="K50" s="32"/>
      <c r="L50" s="32">
        <v>8</v>
      </c>
      <c r="M50" s="32"/>
      <c r="N50" s="32">
        <v>26</v>
      </c>
      <c r="O50" s="32"/>
      <c r="P50" s="32">
        <v>15</v>
      </c>
    </row>
    <row r="51" spans="1:16" x14ac:dyDescent="0.25">
      <c r="A51" s="24"/>
      <c r="B51" s="140"/>
      <c r="C51" s="31">
        <f>VLOOKUP($D51,'Startovní listina'!B:D,3,0)</f>
        <v>3</v>
      </c>
      <c r="D51" s="34" t="s">
        <v>156</v>
      </c>
      <c r="E51" s="97" t="str">
        <f>VLOOKUP(D51,'Startovní listina'!B:I,8,0)</f>
        <v>-</v>
      </c>
      <c r="F51" s="92">
        <f t="shared" si="1"/>
        <v>49</v>
      </c>
      <c r="G51" s="32"/>
      <c r="H51" s="32"/>
      <c r="I51" s="32"/>
      <c r="J51" s="33"/>
      <c r="K51" s="32"/>
      <c r="L51" s="32"/>
      <c r="M51" s="32"/>
      <c r="N51" s="32">
        <v>49</v>
      </c>
      <c r="O51" s="32"/>
      <c r="P51" s="32"/>
    </row>
    <row r="52" spans="1:16" x14ac:dyDescent="0.25">
      <c r="A52" s="24"/>
      <c r="B52" s="138">
        <v>49</v>
      </c>
      <c r="C52" s="31">
        <f>VLOOKUP($D52,'Startovní listina'!B:D,3,0)</f>
        <v>4</v>
      </c>
      <c r="D52" s="34" t="s">
        <v>109</v>
      </c>
      <c r="E52" s="97" t="str">
        <f>VLOOKUP(D52,'Startovní listina'!B:I,8,0)</f>
        <v>SLAPYMARINE</v>
      </c>
      <c r="F52" s="92">
        <f t="shared" si="1"/>
        <v>47</v>
      </c>
      <c r="G52" s="32">
        <v>6</v>
      </c>
      <c r="H52" s="32"/>
      <c r="I52" s="32"/>
      <c r="J52" s="33">
        <v>10</v>
      </c>
      <c r="K52" s="32">
        <v>22</v>
      </c>
      <c r="L52" s="32"/>
      <c r="M52" s="32"/>
      <c r="N52" s="32">
        <v>9</v>
      </c>
      <c r="O52" s="32"/>
      <c r="P52" s="32"/>
    </row>
    <row r="53" spans="1:16" x14ac:dyDescent="0.25">
      <c r="A53" s="24"/>
      <c r="B53" s="140"/>
      <c r="C53" s="31">
        <f>VLOOKUP($D53,'Startovní listina'!B:D,3,0)</f>
        <v>2</v>
      </c>
      <c r="D53" s="34" t="s">
        <v>141</v>
      </c>
      <c r="E53" s="97" t="str">
        <f>VLOOKUP(D53,'Startovní listina'!B:I,8,0)</f>
        <v>YCKP</v>
      </c>
      <c r="F53" s="92">
        <f t="shared" si="1"/>
        <v>47</v>
      </c>
      <c r="G53" s="32"/>
      <c r="H53" s="32"/>
      <c r="I53" s="32"/>
      <c r="J53" s="33"/>
      <c r="K53" s="32">
        <v>23</v>
      </c>
      <c r="L53" s="32"/>
      <c r="M53" s="32">
        <v>9</v>
      </c>
      <c r="N53" s="32">
        <v>15</v>
      </c>
      <c r="O53" s="32"/>
      <c r="P53" s="32"/>
    </row>
    <row r="54" spans="1:16" x14ac:dyDescent="0.25">
      <c r="A54" s="24"/>
      <c r="B54" s="39">
        <v>51</v>
      </c>
      <c r="C54" s="31">
        <f>VLOOKUP($D54,'Startovní listina'!B:D,3,0)</f>
        <v>4</v>
      </c>
      <c r="D54" s="34" t="s">
        <v>157</v>
      </c>
      <c r="E54" s="97" t="str">
        <f>VLOOKUP(D54,'Startovní listina'!B:I,8,0)</f>
        <v>NOVÝ KNÍN</v>
      </c>
      <c r="F54" s="92">
        <f t="shared" si="1"/>
        <v>46</v>
      </c>
      <c r="G54" s="32"/>
      <c r="H54" s="32"/>
      <c r="I54" s="32"/>
      <c r="J54" s="33"/>
      <c r="K54" s="32"/>
      <c r="L54" s="32"/>
      <c r="M54" s="32"/>
      <c r="N54" s="32">
        <v>46</v>
      </c>
      <c r="O54" s="32"/>
      <c r="P54" s="32"/>
    </row>
    <row r="55" spans="1:16" x14ac:dyDescent="0.25">
      <c r="A55" s="24"/>
      <c r="B55" s="39">
        <v>52</v>
      </c>
      <c r="C55" s="31">
        <f>VLOOKUP($D55,'Startovní listina'!B:D,3,0)</f>
        <v>4</v>
      </c>
      <c r="D55" s="34" t="s">
        <v>27</v>
      </c>
      <c r="E55" s="97" t="str">
        <f>VLOOKUP(D55,'Startovní listina'!B:I,8,0)</f>
        <v>YCKP</v>
      </c>
      <c r="F55" s="92">
        <f t="shared" si="1"/>
        <v>45</v>
      </c>
      <c r="G55" s="32"/>
      <c r="H55" s="32"/>
      <c r="I55" s="32"/>
      <c r="J55" s="32">
        <v>8</v>
      </c>
      <c r="K55" s="32"/>
      <c r="L55" s="32"/>
      <c r="M55" s="32">
        <v>10</v>
      </c>
      <c r="N55" s="32">
        <v>27</v>
      </c>
      <c r="O55" s="32"/>
      <c r="P55" s="32"/>
    </row>
    <row r="56" spans="1:16" x14ac:dyDescent="0.25">
      <c r="A56" s="24"/>
      <c r="B56" s="39">
        <v>53</v>
      </c>
      <c r="C56" s="31">
        <f>VLOOKUP($D56,'Startovní listina'!B:D,3,0)</f>
        <v>2</v>
      </c>
      <c r="D56" s="34" t="s">
        <v>151</v>
      </c>
      <c r="E56" s="97" t="str">
        <f>VLOOKUP(D56,'Startovní listina'!B:I,8,0)</f>
        <v>NAŠE ZÁTOKA</v>
      </c>
      <c r="F56" s="92">
        <f t="shared" si="1"/>
        <v>44</v>
      </c>
      <c r="G56" s="32"/>
      <c r="H56" s="32"/>
      <c r="I56" s="32"/>
      <c r="J56" s="32"/>
      <c r="K56" s="32"/>
      <c r="L56" s="33"/>
      <c r="M56" s="32"/>
      <c r="N56" s="32">
        <v>44</v>
      </c>
      <c r="O56" s="32"/>
      <c r="P56" s="32"/>
    </row>
    <row r="57" spans="1:16" x14ac:dyDescent="0.25">
      <c r="A57" s="24"/>
      <c r="B57" s="138">
        <v>54</v>
      </c>
      <c r="C57" s="31">
        <f>VLOOKUP($D57,'Startovní listina'!B:D,3,0)</f>
        <v>2</v>
      </c>
      <c r="D57" s="34" t="s">
        <v>96</v>
      </c>
      <c r="E57" s="97" t="str">
        <f>VLOOKUP(D57,'Startovní listina'!B:I,8,0)</f>
        <v>JKK</v>
      </c>
      <c r="F57" s="92">
        <f t="shared" si="1"/>
        <v>40</v>
      </c>
      <c r="G57" s="32"/>
      <c r="H57" s="32"/>
      <c r="I57" s="32">
        <v>5</v>
      </c>
      <c r="J57" s="33"/>
      <c r="K57" s="32"/>
      <c r="L57" s="32"/>
      <c r="M57" s="32"/>
      <c r="N57" s="32">
        <v>35</v>
      </c>
      <c r="O57" s="32"/>
      <c r="P57" s="32"/>
    </row>
    <row r="58" spans="1:16" x14ac:dyDescent="0.25">
      <c r="A58" s="24"/>
      <c r="B58" s="140"/>
      <c r="C58" s="31">
        <f>VLOOKUP($D58,'Startovní listina'!B:D,3,0)</f>
        <v>6</v>
      </c>
      <c r="D58" s="34" t="s">
        <v>168</v>
      </c>
      <c r="E58" s="97" t="str">
        <f>VLOOKUP(D58,'Startovní listina'!B:I,8,0)</f>
        <v>MODRÁ LODĚNICE</v>
      </c>
      <c r="F58" s="92">
        <f t="shared" si="1"/>
        <v>40</v>
      </c>
      <c r="G58" s="32"/>
      <c r="H58" s="32"/>
      <c r="I58" s="32"/>
      <c r="J58" s="33"/>
      <c r="K58" s="32"/>
      <c r="L58" s="32"/>
      <c r="M58" s="32"/>
      <c r="N58" s="32">
        <v>40</v>
      </c>
      <c r="O58" s="32"/>
      <c r="P58" s="32"/>
    </row>
    <row r="59" spans="1:16" x14ac:dyDescent="0.25">
      <c r="A59" s="24"/>
      <c r="B59" s="138">
        <v>56</v>
      </c>
      <c r="C59" s="31">
        <f>VLOOKUP($D59,'Startovní listina'!B:D,3,0)</f>
        <v>6</v>
      </c>
      <c r="D59" s="34" t="s">
        <v>142</v>
      </c>
      <c r="E59" s="97" t="str">
        <f>VLOOKUP(D59,'Startovní listina'!B:I,8,0)</f>
        <v>ATLANTIDA</v>
      </c>
      <c r="F59" s="92">
        <f t="shared" si="1"/>
        <v>39</v>
      </c>
      <c r="G59" s="32"/>
      <c r="H59" s="32"/>
      <c r="I59" s="32"/>
      <c r="J59" s="32"/>
      <c r="K59" s="32">
        <v>15</v>
      </c>
      <c r="L59" s="32"/>
      <c r="M59" s="32"/>
      <c r="N59" s="32">
        <v>24</v>
      </c>
      <c r="O59" s="32"/>
      <c r="P59" s="32"/>
    </row>
    <row r="60" spans="1:16" x14ac:dyDescent="0.25">
      <c r="A60" s="24"/>
      <c r="B60" s="140"/>
      <c r="C60" s="31">
        <f>VLOOKUP($D60,'Startovní listina'!B:D,3,0)</f>
        <v>6</v>
      </c>
      <c r="D60" s="34" t="s">
        <v>169</v>
      </c>
      <c r="E60" s="97" t="str">
        <f>VLOOKUP(D60,'Startovní listina'!B:I,8,0)</f>
        <v>MODRÁ LODĚNICE</v>
      </c>
      <c r="F60" s="92">
        <f t="shared" si="1"/>
        <v>39</v>
      </c>
      <c r="G60" s="32"/>
      <c r="H60" s="32"/>
      <c r="I60" s="32"/>
      <c r="J60" s="32"/>
      <c r="K60" s="33"/>
      <c r="L60" s="32"/>
      <c r="M60" s="32"/>
      <c r="N60" s="32">
        <v>39</v>
      </c>
      <c r="O60" s="32"/>
      <c r="P60" s="32"/>
    </row>
    <row r="61" spans="1:16" x14ac:dyDescent="0.25">
      <c r="A61" s="24"/>
      <c r="B61" s="39">
        <v>58</v>
      </c>
      <c r="C61" s="31">
        <f>VLOOKUP($D61,'Startovní listina'!B:D,3,0)</f>
        <v>4</v>
      </c>
      <c r="D61" s="34" t="s">
        <v>70</v>
      </c>
      <c r="E61" s="97" t="str">
        <f>VLOOKUP(D61,'Startovní listina'!B:I,8,0)</f>
        <v>JKK</v>
      </c>
      <c r="F61" s="92">
        <f t="shared" si="1"/>
        <v>38</v>
      </c>
      <c r="G61" s="32"/>
      <c r="H61" s="32"/>
      <c r="I61" s="32">
        <v>7</v>
      </c>
      <c r="J61" s="33"/>
      <c r="K61" s="32"/>
      <c r="L61" s="32">
        <v>6</v>
      </c>
      <c r="M61" s="32">
        <v>13</v>
      </c>
      <c r="N61" s="32"/>
      <c r="O61" s="32"/>
      <c r="P61" s="32">
        <v>12</v>
      </c>
    </row>
    <row r="62" spans="1:16" x14ac:dyDescent="0.25">
      <c r="A62" s="24"/>
      <c r="B62" s="138">
        <v>59</v>
      </c>
      <c r="C62" s="31">
        <f>VLOOKUP($D62,'Startovní listina'!B:D,3,0)</f>
        <v>5</v>
      </c>
      <c r="D62" s="34" t="s">
        <v>162</v>
      </c>
      <c r="E62" s="97" t="str">
        <f>VLOOKUP(D62,'Startovní listina'!B:I,8,0)</f>
        <v>MODRÁ LODĚNICE</v>
      </c>
      <c r="F62" s="92">
        <f t="shared" si="1"/>
        <v>36</v>
      </c>
      <c r="G62" s="32"/>
      <c r="H62" s="32"/>
      <c r="I62" s="32"/>
      <c r="J62" s="32"/>
      <c r="K62" s="32"/>
      <c r="L62" s="33"/>
      <c r="M62" s="32"/>
      <c r="N62" s="32">
        <v>36</v>
      </c>
      <c r="O62" s="32"/>
      <c r="P62" s="32"/>
    </row>
    <row r="63" spans="1:16" x14ac:dyDescent="0.25">
      <c r="A63" s="24"/>
      <c r="B63" s="139"/>
      <c r="C63" s="31">
        <f>VLOOKUP($D63,'Startovní listina'!B:D,3,0)</f>
        <v>4</v>
      </c>
      <c r="D63" s="34" t="s">
        <v>47</v>
      </c>
      <c r="E63" s="97" t="str">
        <f>VLOOKUP(D63,'Startovní listina'!B:I,8,0)</f>
        <v>YCKP</v>
      </c>
      <c r="F63" s="92">
        <f t="shared" si="1"/>
        <v>36</v>
      </c>
      <c r="G63" s="32">
        <v>4</v>
      </c>
      <c r="H63" s="32">
        <v>5</v>
      </c>
      <c r="I63" s="32"/>
      <c r="J63" s="33"/>
      <c r="K63" s="32">
        <v>10</v>
      </c>
      <c r="L63" s="32"/>
      <c r="M63" s="32">
        <v>3</v>
      </c>
      <c r="N63" s="32">
        <v>11</v>
      </c>
      <c r="O63" s="32"/>
      <c r="P63" s="32">
        <v>3</v>
      </c>
    </row>
    <row r="64" spans="1:16" x14ac:dyDescent="0.25">
      <c r="A64" s="24"/>
      <c r="B64" s="140"/>
      <c r="C64" s="31">
        <f>VLOOKUP($D64,'Startovní listina'!B:D,3,0)</f>
        <v>6</v>
      </c>
      <c r="D64" s="34" t="s">
        <v>57</v>
      </c>
      <c r="E64" s="97" t="str">
        <f>VLOOKUP(D64,'Startovní listina'!B:I,8,0)</f>
        <v>YCKP</v>
      </c>
      <c r="F64" s="92">
        <f t="shared" si="1"/>
        <v>36</v>
      </c>
      <c r="G64" s="32">
        <v>8</v>
      </c>
      <c r="H64" s="32">
        <v>2</v>
      </c>
      <c r="I64" s="32"/>
      <c r="J64" s="33"/>
      <c r="K64" s="32">
        <v>7</v>
      </c>
      <c r="L64" s="32"/>
      <c r="M64" s="32">
        <v>7</v>
      </c>
      <c r="N64" s="32">
        <v>8</v>
      </c>
      <c r="O64" s="32"/>
      <c r="P64" s="32">
        <v>4</v>
      </c>
    </row>
    <row r="65" spans="1:16" x14ac:dyDescent="0.25">
      <c r="A65" s="24"/>
      <c r="B65" s="39">
        <v>62</v>
      </c>
      <c r="C65" s="31">
        <f>VLOOKUP($D65,'Startovní listina'!B:D,3,0)</f>
        <v>6</v>
      </c>
      <c r="D65" s="34" t="s">
        <v>170</v>
      </c>
      <c r="E65" s="97" t="str">
        <f>VLOOKUP(D65,'Startovní listina'!B:I,8,0)</f>
        <v>MODRÁ LODĚNICE</v>
      </c>
      <c r="F65" s="92">
        <f t="shared" si="1"/>
        <v>34</v>
      </c>
      <c r="G65" s="32"/>
      <c r="H65" s="32"/>
      <c r="I65" s="32"/>
      <c r="J65" s="33"/>
      <c r="K65" s="32"/>
      <c r="L65" s="32"/>
      <c r="M65" s="32"/>
      <c r="N65" s="32">
        <v>34</v>
      </c>
      <c r="O65" s="32"/>
      <c r="P65" s="32"/>
    </row>
    <row r="66" spans="1:16" x14ac:dyDescent="0.25">
      <c r="A66" s="24"/>
      <c r="B66" s="39">
        <v>63</v>
      </c>
      <c r="C66" s="31">
        <f>VLOOKUP($D66,'Startovní listina'!B:D,3,0)</f>
        <v>4</v>
      </c>
      <c r="D66" s="34" t="s">
        <v>46</v>
      </c>
      <c r="E66" s="97" t="str">
        <f>VLOOKUP(D66,'Startovní listina'!B:I,8,0)</f>
        <v>YCKP</v>
      </c>
      <c r="F66" s="92">
        <f t="shared" si="1"/>
        <v>33</v>
      </c>
      <c r="G66" s="32"/>
      <c r="H66" s="32"/>
      <c r="I66" s="32"/>
      <c r="J66" s="32"/>
      <c r="K66" s="32">
        <v>11</v>
      </c>
      <c r="L66" s="32"/>
      <c r="M66" s="32"/>
      <c r="N66" s="32">
        <v>21</v>
      </c>
      <c r="O66" s="32"/>
      <c r="P66" s="32">
        <v>1</v>
      </c>
    </row>
    <row r="67" spans="1:16" x14ac:dyDescent="0.25">
      <c r="A67" s="24"/>
      <c r="B67" s="138">
        <v>64</v>
      </c>
      <c r="C67" s="31">
        <f>VLOOKUP($D67,'Startovní listina'!B:D,3,0)</f>
        <v>5</v>
      </c>
      <c r="D67" s="34" t="s">
        <v>102</v>
      </c>
      <c r="E67" s="97" t="str">
        <f>VLOOKUP(D67,'Startovní listina'!B:I,8,0)</f>
        <v>ATLANTIDA</v>
      </c>
      <c r="F67" s="92">
        <f t="shared" si="1"/>
        <v>32</v>
      </c>
      <c r="G67" s="32"/>
      <c r="H67" s="32"/>
      <c r="I67" s="32"/>
      <c r="J67" s="33"/>
      <c r="K67" s="32">
        <v>16</v>
      </c>
      <c r="L67" s="32"/>
      <c r="M67" s="32">
        <v>6</v>
      </c>
      <c r="N67" s="32">
        <v>10</v>
      </c>
      <c r="O67" s="32"/>
      <c r="P67" s="32"/>
    </row>
    <row r="68" spans="1:16" x14ac:dyDescent="0.25">
      <c r="A68" s="24"/>
      <c r="B68" s="140"/>
      <c r="C68" s="31">
        <f>VLOOKUP($D68,'Startovní listina'!B:D,3,0)</f>
        <v>6</v>
      </c>
      <c r="D68" s="34" t="s">
        <v>171</v>
      </c>
      <c r="E68" s="97" t="str">
        <f>VLOOKUP(D68,'Startovní listina'!B:I,8,0)</f>
        <v>ATLANTIDA</v>
      </c>
      <c r="F68" s="92">
        <f t="shared" ref="F68:F99" si="2">SUM(G68:P68)</f>
        <v>32</v>
      </c>
      <c r="G68" s="32"/>
      <c r="H68" s="32"/>
      <c r="I68" s="32"/>
      <c r="J68" s="32"/>
      <c r="K68" s="32"/>
      <c r="L68" s="33"/>
      <c r="M68" s="32"/>
      <c r="N68" s="32">
        <v>32</v>
      </c>
      <c r="O68" s="32"/>
      <c r="P68" s="32"/>
    </row>
    <row r="69" spans="1:16" x14ac:dyDescent="0.25">
      <c r="A69" s="24"/>
      <c r="B69" s="138">
        <v>66</v>
      </c>
      <c r="C69" s="31">
        <f>VLOOKUP($D69,'Startovní listina'!B:D,3,0)</f>
        <v>6</v>
      </c>
      <c r="D69" s="34" t="s">
        <v>64</v>
      </c>
      <c r="E69" s="97" t="str">
        <f>VLOOKUP(D69,'Startovní listina'!B:I,8,0)</f>
        <v>ATLANTIDA</v>
      </c>
      <c r="F69" s="92">
        <f t="shared" si="2"/>
        <v>31</v>
      </c>
      <c r="G69" s="32"/>
      <c r="H69" s="32"/>
      <c r="I69" s="32"/>
      <c r="J69" s="33"/>
      <c r="K69" s="32">
        <v>31</v>
      </c>
      <c r="L69" s="32"/>
      <c r="M69" s="32"/>
      <c r="N69" s="32"/>
      <c r="O69" s="32"/>
      <c r="P69" s="32"/>
    </row>
    <row r="70" spans="1:16" x14ac:dyDescent="0.25">
      <c r="A70" s="24"/>
      <c r="B70" s="140"/>
      <c r="C70" s="31">
        <f>VLOOKUP($D70,'Startovní listina'!B:D,3,0)</f>
        <v>6</v>
      </c>
      <c r="D70" s="34" t="s">
        <v>172</v>
      </c>
      <c r="E70" s="97" t="str">
        <f>VLOOKUP(D70,'Startovní listina'!B:I,8,0)</f>
        <v>-</v>
      </c>
      <c r="F70" s="92">
        <f t="shared" si="2"/>
        <v>31</v>
      </c>
      <c r="G70" s="32"/>
      <c r="H70" s="32"/>
      <c r="I70" s="32"/>
      <c r="J70" s="33"/>
      <c r="K70" s="32"/>
      <c r="L70" s="32"/>
      <c r="M70" s="32"/>
      <c r="N70" s="32">
        <v>31</v>
      </c>
      <c r="O70" s="32"/>
      <c r="P70" s="32"/>
    </row>
    <row r="71" spans="1:16" x14ac:dyDescent="0.25">
      <c r="A71" s="24"/>
      <c r="B71" s="138">
        <v>68</v>
      </c>
      <c r="C71" s="31">
        <f>VLOOKUP($D71,'Startovní listina'!B:D,3,0)</f>
        <v>3</v>
      </c>
      <c r="D71" s="34" t="s">
        <v>100</v>
      </c>
      <c r="E71" s="97" t="str">
        <f>VLOOKUP(D71,'Startovní listina'!B:I,8,0)</f>
        <v>ŽUPANOVICE</v>
      </c>
      <c r="F71" s="92">
        <f t="shared" si="2"/>
        <v>30</v>
      </c>
      <c r="G71" s="32"/>
      <c r="H71" s="32"/>
      <c r="I71" s="32"/>
      <c r="J71" s="32"/>
      <c r="K71" s="32">
        <v>30</v>
      </c>
      <c r="L71" s="32"/>
      <c r="M71" s="32"/>
      <c r="N71" s="32"/>
      <c r="O71" s="32"/>
      <c r="P71" s="32"/>
    </row>
    <row r="72" spans="1:16" x14ac:dyDescent="0.25">
      <c r="A72" s="24"/>
      <c r="B72" s="140"/>
      <c r="C72" s="31">
        <f>VLOOKUP($D72,'Startovní listina'!B:D,3,0)</f>
        <v>1</v>
      </c>
      <c r="D72" s="34" t="s">
        <v>179</v>
      </c>
      <c r="E72" s="97" t="str">
        <f>VLOOKUP(D72,'Startovní listina'!B:I,8,0)</f>
        <v>TJ CL</v>
      </c>
      <c r="F72" s="92">
        <f t="shared" si="2"/>
        <v>30</v>
      </c>
      <c r="G72" s="32"/>
      <c r="H72" s="32"/>
      <c r="I72" s="32"/>
      <c r="J72" s="33"/>
      <c r="K72" s="32"/>
      <c r="L72" s="32"/>
      <c r="M72" s="32"/>
      <c r="N72" s="32"/>
      <c r="O72" s="32">
        <v>30</v>
      </c>
      <c r="P72" s="32"/>
    </row>
    <row r="73" spans="1:16" x14ac:dyDescent="0.25">
      <c r="A73" s="24"/>
      <c r="B73" s="39">
        <v>70</v>
      </c>
      <c r="C73" s="31">
        <f>VLOOKUP($D73,'Startovní listina'!B:D,3,0)</f>
        <v>2</v>
      </c>
      <c r="D73" s="34" t="s">
        <v>180</v>
      </c>
      <c r="E73" s="97" t="str">
        <f>VLOOKUP(D73,'Startovní listina'!B:I,8,0)</f>
        <v>-</v>
      </c>
      <c r="F73" s="92">
        <f t="shared" si="2"/>
        <v>28</v>
      </c>
      <c r="G73" s="32"/>
      <c r="H73" s="32"/>
      <c r="I73" s="32"/>
      <c r="J73" s="33"/>
      <c r="K73" s="32"/>
      <c r="L73" s="32"/>
      <c r="M73" s="32"/>
      <c r="N73" s="32"/>
      <c r="O73" s="32">
        <v>28</v>
      </c>
      <c r="P73" s="32"/>
    </row>
    <row r="74" spans="1:16" x14ac:dyDescent="0.25">
      <c r="A74" s="24"/>
      <c r="B74" s="138">
        <v>71</v>
      </c>
      <c r="C74" s="31">
        <f>VLOOKUP($D74,'Startovní listina'!B:D,3,0)</f>
        <v>4</v>
      </c>
      <c r="D74" s="34" t="s">
        <v>78</v>
      </c>
      <c r="E74" s="97" t="str">
        <f>VLOOKUP(D74,'Startovní listina'!B:I,8,0)</f>
        <v>JKK</v>
      </c>
      <c r="F74" s="92">
        <f t="shared" si="2"/>
        <v>27</v>
      </c>
      <c r="G74" s="32"/>
      <c r="H74" s="32"/>
      <c r="I74" s="32">
        <v>2</v>
      </c>
      <c r="J74" s="33"/>
      <c r="K74" s="32">
        <v>12</v>
      </c>
      <c r="L74" s="32">
        <v>4</v>
      </c>
      <c r="M74" s="32"/>
      <c r="N74" s="32"/>
      <c r="O74" s="32"/>
      <c r="P74" s="32">
        <v>9</v>
      </c>
    </row>
    <row r="75" spans="1:16" x14ac:dyDescent="0.25">
      <c r="A75" s="24"/>
      <c r="B75" s="140"/>
      <c r="C75" s="31">
        <f>VLOOKUP($D75,'Startovní listina'!B:D,3,0)</f>
        <v>4</v>
      </c>
      <c r="D75" s="34" t="s">
        <v>44</v>
      </c>
      <c r="E75" s="97" t="str">
        <f>VLOOKUP(D75,'Startovní listina'!B:I,8,0)</f>
        <v>JKK</v>
      </c>
      <c r="F75" s="92">
        <f t="shared" si="2"/>
        <v>27</v>
      </c>
      <c r="G75" s="32"/>
      <c r="H75" s="32">
        <v>17</v>
      </c>
      <c r="I75" s="32"/>
      <c r="J75" s="33"/>
      <c r="K75" s="32"/>
      <c r="L75" s="32">
        <v>10</v>
      </c>
      <c r="M75" s="32"/>
      <c r="N75" s="32"/>
      <c r="O75" s="32"/>
      <c r="P75" s="32"/>
    </row>
    <row r="76" spans="1:16" x14ac:dyDescent="0.25">
      <c r="A76" s="24"/>
      <c r="B76" s="39">
        <v>73</v>
      </c>
      <c r="C76" s="31">
        <f>VLOOKUP($D76,'Startovní listina'!B:D,3,0)</f>
        <v>5</v>
      </c>
      <c r="D76" s="34" t="s">
        <v>39</v>
      </c>
      <c r="E76" s="97" t="str">
        <f>VLOOKUP(D76,'Startovní listina'!B:I,8,0)</f>
        <v>TATRAN</v>
      </c>
      <c r="F76" s="92">
        <f t="shared" si="2"/>
        <v>24</v>
      </c>
      <c r="G76" s="32"/>
      <c r="H76" s="32"/>
      <c r="I76" s="32"/>
      <c r="J76" s="32">
        <v>1</v>
      </c>
      <c r="K76" s="32">
        <v>13</v>
      </c>
      <c r="L76" s="32"/>
      <c r="M76" s="32">
        <v>2</v>
      </c>
      <c r="N76" s="32">
        <v>1</v>
      </c>
      <c r="O76" s="32"/>
      <c r="P76" s="32">
        <v>7</v>
      </c>
    </row>
    <row r="77" spans="1:16" x14ac:dyDescent="0.25">
      <c r="A77" s="24"/>
      <c r="B77" s="39">
        <v>74</v>
      </c>
      <c r="C77" s="31">
        <f>VLOOKUP($D77,'Startovní listina'!B:D,3,0)</f>
        <v>6</v>
      </c>
      <c r="D77" s="34" t="s">
        <v>173</v>
      </c>
      <c r="E77" s="97" t="str">
        <f>VLOOKUP(D77,'Startovní listina'!B:I,8,0)</f>
        <v>MODRÁ LODĚNICE</v>
      </c>
      <c r="F77" s="92">
        <f t="shared" si="2"/>
        <v>23</v>
      </c>
      <c r="G77" s="32"/>
      <c r="H77" s="32"/>
      <c r="I77" s="32"/>
      <c r="J77" s="32"/>
      <c r="K77" s="33"/>
      <c r="L77" s="33"/>
      <c r="M77" s="33"/>
      <c r="N77" s="32">
        <v>23</v>
      </c>
      <c r="O77" s="32"/>
      <c r="P77" s="32"/>
    </row>
    <row r="78" spans="1:16" x14ac:dyDescent="0.25">
      <c r="A78" s="24"/>
      <c r="B78" s="39">
        <v>75</v>
      </c>
      <c r="C78" s="31">
        <f>VLOOKUP($D78,'Startovní listina'!B:D,3,0)</f>
        <v>5</v>
      </c>
      <c r="D78" s="34" t="s">
        <v>163</v>
      </c>
      <c r="E78" s="97" t="str">
        <f>VLOOKUP(D78,'Startovní listina'!B:I,8,0)</f>
        <v>MODRÁ LODĚNICE</v>
      </c>
      <c r="F78" s="92">
        <f t="shared" si="2"/>
        <v>22</v>
      </c>
      <c r="G78" s="32"/>
      <c r="H78" s="32"/>
      <c r="I78" s="32"/>
      <c r="J78" s="32"/>
      <c r="K78" s="32"/>
      <c r="L78" s="33"/>
      <c r="M78" s="32"/>
      <c r="N78" s="32">
        <v>22</v>
      </c>
      <c r="O78" s="32"/>
      <c r="P78" s="32"/>
    </row>
    <row r="79" spans="1:16" x14ac:dyDescent="0.25">
      <c r="A79" s="24"/>
      <c r="B79" s="138">
        <v>76</v>
      </c>
      <c r="C79" s="31">
        <f>VLOOKUP($D79,'Startovní listina'!B:D,3,0)</f>
        <v>4</v>
      </c>
      <c r="D79" s="34" t="s">
        <v>77</v>
      </c>
      <c r="E79" s="97" t="str">
        <f>VLOOKUP(D79,'Startovní listina'!B:I,8,0)</f>
        <v>-</v>
      </c>
      <c r="F79" s="92">
        <f t="shared" si="2"/>
        <v>20</v>
      </c>
      <c r="G79" s="32">
        <v>10</v>
      </c>
      <c r="H79" s="32">
        <v>10</v>
      </c>
      <c r="I79" s="32"/>
      <c r="J79" s="33"/>
      <c r="K79" s="32"/>
      <c r="L79" s="32"/>
      <c r="M79" s="32"/>
      <c r="N79" s="32"/>
      <c r="O79" s="32"/>
      <c r="P79" s="32"/>
    </row>
    <row r="80" spans="1:16" x14ac:dyDescent="0.25">
      <c r="A80" s="24"/>
      <c r="B80" s="139"/>
      <c r="C80" s="31">
        <f>VLOOKUP($D80,'Startovní listina'!B:D,3,0)</f>
        <v>4</v>
      </c>
      <c r="D80" s="34" t="s">
        <v>138</v>
      </c>
      <c r="E80" s="97" t="str">
        <f>VLOOKUP(D80,'Startovní listina'!B:I,8,0)</f>
        <v>YCKP</v>
      </c>
      <c r="F80" s="92">
        <f t="shared" si="2"/>
        <v>20</v>
      </c>
      <c r="G80" s="32"/>
      <c r="H80" s="32">
        <v>20</v>
      </c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24"/>
      <c r="B81" s="140"/>
      <c r="C81" s="31">
        <f>VLOOKUP($D81,'Startovní listina'!B:D,3,0)</f>
        <v>3</v>
      </c>
      <c r="D81" s="34" t="s">
        <v>49</v>
      </c>
      <c r="E81" s="97" t="str">
        <f>VLOOKUP(D81,'Startovní listina'!B:I,8,0)</f>
        <v>-</v>
      </c>
      <c r="F81" s="92">
        <f t="shared" si="2"/>
        <v>20</v>
      </c>
      <c r="G81" s="32"/>
      <c r="H81" s="32"/>
      <c r="I81" s="32"/>
      <c r="J81" s="32"/>
      <c r="K81" s="32"/>
      <c r="L81" s="33"/>
      <c r="M81" s="32">
        <v>20</v>
      </c>
      <c r="N81" s="32"/>
      <c r="O81" s="32"/>
      <c r="P81" s="32"/>
    </row>
    <row r="82" spans="1:16" x14ac:dyDescent="0.25">
      <c r="A82" s="24"/>
      <c r="B82" s="138">
        <v>79</v>
      </c>
      <c r="C82" s="31">
        <f>VLOOKUP($D82,'Startovní listina'!B:D,3,0)</f>
        <v>2</v>
      </c>
      <c r="D82" s="34" t="s">
        <v>110</v>
      </c>
      <c r="E82" s="97" t="str">
        <f>VLOOKUP(D82,'Startovní listina'!B:I,8,0)</f>
        <v>-</v>
      </c>
      <c r="F82" s="92">
        <f t="shared" si="2"/>
        <v>19</v>
      </c>
      <c r="G82" s="32"/>
      <c r="H82" s="32">
        <v>19</v>
      </c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24"/>
      <c r="B83" s="139"/>
      <c r="C83" s="31">
        <f>VLOOKUP($D83,'Startovní listina'!B:D,3,0)</f>
        <v>1</v>
      </c>
      <c r="D83" s="34" t="s">
        <v>19</v>
      </c>
      <c r="E83" s="97" t="str">
        <f>VLOOKUP(D83,'Startovní listina'!B:I,8,0)</f>
        <v>YCKP</v>
      </c>
      <c r="F83" s="92">
        <f t="shared" si="2"/>
        <v>19</v>
      </c>
      <c r="G83" s="32"/>
      <c r="H83" s="32"/>
      <c r="I83" s="32"/>
      <c r="J83" s="33">
        <v>19</v>
      </c>
      <c r="K83" s="32"/>
      <c r="L83" s="32"/>
      <c r="M83" s="32"/>
      <c r="N83" s="32"/>
      <c r="O83" s="32"/>
      <c r="P83" s="32"/>
    </row>
    <row r="84" spans="1:16" x14ac:dyDescent="0.25">
      <c r="A84" s="24"/>
      <c r="B84" s="140"/>
      <c r="C84" s="31">
        <f>VLOOKUP($D84,'Startovní listina'!B:D,3,0)</f>
        <v>6</v>
      </c>
      <c r="D84" s="34" t="s">
        <v>174</v>
      </c>
      <c r="E84" s="97" t="str">
        <f>VLOOKUP(D84,'Startovní listina'!B:I,8,0)</f>
        <v>MODRÁ LODĚNICE</v>
      </c>
      <c r="F84" s="92">
        <f t="shared" si="2"/>
        <v>19</v>
      </c>
      <c r="G84" s="32"/>
      <c r="H84" s="32"/>
      <c r="I84" s="32"/>
      <c r="J84" s="33"/>
      <c r="K84" s="32"/>
      <c r="L84" s="32"/>
      <c r="M84" s="32"/>
      <c r="N84" s="32">
        <v>19</v>
      </c>
      <c r="O84" s="32"/>
      <c r="P84" s="32"/>
    </row>
    <row r="85" spans="1:16" x14ac:dyDescent="0.25">
      <c r="A85" s="24"/>
      <c r="B85" s="138">
        <v>82</v>
      </c>
      <c r="C85" s="31">
        <f>VLOOKUP($D85,'Startovní listina'!B:D,3,0)</f>
        <v>4</v>
      </c>
      <c r="D85" s="34" t="s">
        <v>69</v>
      </c>
      <c r="E85" s="97" t="str">
        <f>VLOOKUP(D85,'Startovní listina'!B:I,8,0)</f>
        <v>-</v>
      </c>
      <c r="F85" s="92">
        <f t="shared" si="2"/>
        <v>18</v>
      </c>
      <c r="G85" s="32"/>
      <c r="H85" s="32">
        <v>18</v>
      </c>
      <c r="I85" s="32"/>
      <c r="J85" s="33"/>
      <c r="K85" s="32"/>
      <c r="L85" s="32"/>
      <c r="M85" s="32"/>
      <c r="N85" s="32"/>
      <c r="O85" s="32"/>
      <c r="P85" s="32"/>
    </row>
    <row r="86" spans="1:16" x14ac:dyDescent="0.25">
      <c r="A86" s="24"/>
      <c r="B86" s="140"/>
      <c r="C86" s="31">
        <f>VLOOKUP($D86,'Startovní listina'!B:D,3,0)</f>
        <v>6</v>
      </c>
      <c r="D86" s="34" t="s">
        <v>175</v>
      </c>
      <c r="E86" s="97" t="str">
        <f>VLOOKUP(D86,'Startovní listina'!B:I,8,0)</f>
        <v>MODRÁ LODĚNICE</v>
      </c>
      <c r="F86" s="92">
        <f t="shared" si="2"/>
        <v>18</v>
      </c>
      <c r="G86" s="32"/>
      <c r="H86" s="32"/>
      <c r="I86" s="32"/>
      <c r="J86" s="33"/>
      <c r="K86" s="32"/>
      <c r="L86" s="32"/>
      <c r="M86" s="32"/>
      <c r="N86" s="32">
        <v>18</v>
      </c>
      <c r="O86" s="32"/>
      <c r="P86" s="32"/>
    </row>
    <row r="87" spans="1:16" x14ac:dyDescent="0.25">
      <c r="A87" s="24"/>
      <c r="B87" s="138">
        <v>84</v>
      </c>
      <c r="C87" s="31">
        <f>VLOOKUP($D87,'Startovní listina'!B:D,3,0)</f>
        <v>4</v>
      </c>
      <c r="D87" s="34" t="s">
        <v>158</v>
      </c>
      <c r="E87" s="97" t="str">
        <f>VLOOKUP(D87,'Startovní listina'!B:I,8,0)</f>
        <v>ROVÍNEK</v>
      </c>
      <c r="F87" s="92">
        <f t="shared" si="2"/>
        <v>17</v>
      </c>
      <c r="G87" s="32"/>
      <c r="H87" s="32"/>
      <c r="I87" s="32"/>
      <c r="J87" s="32"/>
      <c r="K87" s="32"/>
      <c r="L87" s="32"/>
      <c r="M87" s="32"/>
      <c r="N87" s="32">
        <v>17</v>
      </c>
      <c r="O87" s="32"/>
      <c r="P87" s="32"/>
    </row>
    <row r="88" spans="1:16" x14ac:dyDescent="0.25">
      <c r="A88" s="24"/>
      <c r="B88" s="139"/>
      <c r="C88" s="31">
        <f>VLOOKUP($D88,'Startovní listina'!B:D,3,0)</f>
        <v>4</v>
      </c>
      <c r="D88" s="34" t="s">
        <v>181</v>
      </c>
      <c r="E88" s="97" t="str">
        <f>VLOOKUP(D88,'Startovní listina'!B:I,8,0)</f>
        <v>TJ CL</v>
      </c>
      <c r="F88" s="92">
        <f t="shared" si="2"/>
        <v>17</v>
      </c>
      <c r="G88" s="32"/>
      <c r="H88" s="32"/>
      <c r="I88" s="33"/>
      <c r="J88" s="33"/>
      <c r="K88" s="33"/>
      <c r="L88" s="33"/>
      <c r="M88" s="32"/>
      <c r="N88" s="33"/>
      <c r="O88" s="32">
        <v>17</v>
      </c>
      <c r="P88" s="32"/>
    </row>
    <row r="89" spans="1:16" x14ac:dyDescent="0.25">
      <c r="A89" s="24"/>
      <c r="B89" s="140"/>
      <c r="C89" s="31">
        <f>VLOOKUP($D89,'Startovní listina'!B:D,3,0)</f>
        <v>1</v>
      </c>
      <c r="D89" s="34" t="s">
        <v>30</v>
      </c>
      <c r="E89" s="97" t="str">
        <f>VLOOKUP(D89,'Startovní listina'!B:I,8,0)</f>
        <v>KOBYLNÍKY</v>
      </c>
      <c r="F89" s="92">
        <f t="shared" si="2"/>
        <v>17</v>
      </c>
      <c r="G89" s="32"/>
      <c r="H89" s="32"/>
      <c r="I89" s="32"/>
      <c r="J89" s="32">
        <v>17</v>
      </c>
      <c r="K89" s="32"/>
      <c r="L89" s="32"/>
      <c r="M89" s="32"/>
      <c r="N89" s="32"/>
      <c r="O89" s="32"/>
      <c r="P89" s="32"/>
    </row>
    <row r="90" spans="1:16" x14ac:dyDescent="0.25">
      <c r="A90" s="24"/>
      <c r="B90" s="39">
        <v>87</v>
      </c>
      <c r="C90" s="31">
        <f>VLOOKUP($D90,'Startovní listina'!B:D,3,0)</f>
        <v>5</v>
      </c>
      <c r="D90" s="34" t="s">
        <v>71</v>
      </c>
      <c r="E90" s="97" t="str">
        <f>VLOOKUP(D90,'Startovní listina'!B:I,8,0)</f>
        <v>MODRÁ LODĚNICE</v>
      </c>
      <c r="F90" s="92">
        <f t="shared" si="2"/>
        <v>16</v>
      </c>
      <c r="G90" s="32"/>
      <c r="H90" s="32">
        <v>16</v>
      </c>
      <c r="I90" s="32"/>
      <c r="J90" s="33"/>
      <c r="K90" s="32"/>
      <c r="L90" s="32"/>
      <c r="M90" s="32"/>
      <c r="N90" s="32"/>
      <c r="O90" s="32"/>
      <c r="P90" s="32"/>
    </row>
    <row r="91" spans="1:16" x14ac:dyDescent="0.25">
      <c r="A91" s="24"/>
      <c r="B91" s="138">
        <v>88</v>
      </c>
      <c r="C91" s="31">
        <f>VLOOKUP($D91,'Startovní listina'!B:D,3,0)</f>
        <v>5</v>
      </c>
      <c r="D91" s="34" t="s">
        <v>51</v>
      </c>
      <c r="E91" s="97" t="str">
        <f>VLOOKUP(D91,'Startovní listina'!B:I,8,0)</f>
        <v>MODRÁ LODĚNICE</v>
      </c>
      <c r="F91" s="92">
        <f t="shared" si="2"/>
        <v>14</v>
      </c>
      <c r="G91" s="32"/>
      <c r="H91" s="32"/>
      <c r="I91" s="32">
        <v>6</v>
      </c>
      <c r="J91" s="33"/>
      <c r="K91" s="32"/>
      <c r="L91" s="32"/>
      <c r="M91" s="32">
        <v>8</v>
      </c>
      <c r="N91" s="32"/>
      <c r="O91" s="32"/>
      <c r="P91" s="32"/>
    </row>
    <row r="92" spans="1:16" x14ac:dyDescent="0.25">
      <c r="A92" s="24"/>
      <c r="B92" s="139"/>
      <c r="C92" s="31">
        <f>VLOOKUP($D92,'Startovní listina'!B:D,3,0)</f>
        <v>4</v>
      </c>
      <c r="D92" s="34" t="s">
        <v>182</v>
      </c>
      <c r="E92" s="97" t="str">
        <f>VLOOKUP(D92,'Startovní listina'!B:I,8,0)</f>
        <v>TJ CL</v>
      </c>
      <c r="F92" s="92">
        <f t="shared" si="2"/>
        <v>14</v>
      </c>
      <c r="G92" s="32"/>
      <c r="H92" s="32"/>
      <c r="I92" s="32"/>
      <c r="J92" s="33"/>
      <c r="K92" s="32"/>
      <c r="L92" s="32"/>
      <c r="M92" s="32"/>
      <c r="N92" s="32"/>
      <c r="O92" s="32">
        <v>14</v>
      </c>
      <c r="P92" s="32"/>
    </row>
    <row r="93" spans="1:16" x14ac:dyDescent="0.25">
      <c r="A93" s="24"/>
      <c r="B93" s="140"/>
      <c r="C93" s="31">
        <f>VLOOKUP($D93,'Startovní listina'!B:D,3,0)</f>
        <v>6</v>
      </c>
      <c r="D93" s="34" t="s">
        <v>176</v>
      </c>
      <c r="E93" s="97" t="str">
        <f>VLOOKUP(D93,'Startovní listina'!B:I,8,0)</f>
        <v>STARÁ PLAVBA</v>
      </c>
      <c r="F93" s="92">
        <f t="shared" si="2"/>
        <v>14</v>
      </c>
      <c r="G93" s="32"/>
      <c r="H93" s="32"/>
      <c r="I93" s="32"/>
      <c r="J93" s="33"/>
      <c r="K93" s="32"/>
      <c r="L93" s="32"/>
      <c r="M93" s="32"/>
      <c r="N93" s="32">
        <v>14</v>
      </c>
      <c r="O93" s="32"/>
      <c r="P93" s="32"/>
    </row>
    <row r="94" spans="1:16" x14ac:dyDescent="0.25">
      <c r="A94" s="24"/>
      <c r="B94" s="138">
        <v>91</v>
      </c>
      <c r="C94" s="31">
        <f>VLOOKUP($D94,'Startovní listina'!B:D,3,0)</f>
        <v>5</v>
      </c>
      <c r="D94" s="34" t="s">
        <v>164</v>
      </c>
      <c r="E94" s="97" t="str">
        <f>VLOOKUP(D94,'Startovní listina'!B:I,8,0)</f>
        <v>ATLANTIDA</v>
      </c>
      <c r="F94" s="92">
        <f t="shared" si="2"/>
        <v>13</v>
      </c>
      <c r="G94" s="32"/>
      <c r="H94" s="32"/>
      <c r="I94" s="32"/>
      <c r="J94" s="32"/>
      <c r="K94" s="32"/>
      <c r="L94" s="33"/>
      <c r="M94" s="32"/>
      <c r="N94" s="32">
        <v>13</v>
      </c>
      <c r="O94" s="32"/>
      <c r="P94" s="32"/>
    </row>
    <row r="95" spans="1:16" x14ac:dyDescent="0.25">
      <c r="A95" s="24"/>
      <c r="B95" s="139"/>
      <c r="C95" s="31">
        <f>VLOOKUP($D95,'Startovní listina'!B:D,3,0)</f>
        <v>5</v>
      </c>
      <c r="D95" s="34" t="s">
        <v>139</v>
      </c>
      <c r="E95" s="97" t="str">
        <f>VLOOKUP(D95,'Startovní listina'!B:I,8,0)</f>
        <v>JKK</v>
      </c>
      <c r="F95" s="92">
        <f t="shared" si="2"/>
        <v>13</v>
      </c>
      <c r="G95" s="32"/>
      <c r="H95" s="32"/>
      <c r="I95" s="32">
        <v>13</v>
      </c>
      <c r="J95" s="33"/>
      <c r="K95" s="32"/>
      <c r="L95" s="32"/>
      <c r="M95" s="32"/>
      <c r="N95" s="32"/>
      <c r="O95" s="32"/>
      <c r="P95" s="32"/>
    </row>
    <row r="96" spans="1:16" x14ac:dyDescent="0.25">
      <c r="A96" s="24"/>
      <c r="B96" s="140"/>
      <c r="C96" s="31">
        <f>VLOOKUP($D96,'Startovní listina'!B:D,3,0)</f>
        <v>4</v>
      </c>
      <c r="D96" s="34" t="s">
        <v>93</v>
      </c>
      <c r="E96" s="97" t="str">
        <f>VLOOKUP(D96,'Startovní listina'!B:I,8,0)</f>
        <v>-</v>
      </c>
      <c r="F96" s="92">
        <f t="shared" si="2"/>
        <v>13</v>
      </c>
      <c r="G96" s="32"/>
      <c r="H96" s="32">
        <v>13</v>
      </c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24"/>
      <c r="B97" s="39">
        <v>94</v>
      </c>
      <c r="C97" s="31">
        <f>VLOOKUP($D97,'Startovní listina'!B:D,3,0)</f>
        <v>4</v>
      </c>
      <c r="D97" s="34" t="s">
        <v>183</v>
      </c>
      <c r="E97" s="97" t="str">
        <f>VLOOKUP(D97,'Startovní listina'!B:I,8,0)</f>
        <v>TJ CL</v>
      </c>
      <c r="F97" s="92">
        <f t="shared" si="2"/>
        <v>12</v>
      </c>
      <c r="G97" s="32"/>
      <c r="H97" s="32"/>
      <c r="I97" s="32"/>
      <c r="J97" s="32"/>
      <c r="K97" s="32"/>
      <c r="L97" s="33"/>
      <c r="M97" s="32"/>
      <c r="N97" s="32"/>
      <c r="O97" s="32">
        <v>12</v>
      </c>
      <c r="P97" s="32"/>
    </row>
    <row r="98" spans="1:16" x14ac:dyDescent="0.25">
      <c r="A98" s="24"/>
      <c r="B98" s="39">
        <v>95</v>
      </c>
      <c r="C98" s="31">
        <f>VLOOKUP($D98,'Startovní listina'!B:D,3,0)</f>
        <v>4</v>
      </c>
      <c r="D98" s="34" t="s">
        <v>184</v>
      </c>
      <c r="E98" s="97" t="str">
        <f>VLOOKUP(D98,'Startovní listina'!B:I,8,0)</f>
        <v>TJ CL</v>
      </c>
      <c r="F98" s="92">
        <f t="shared" si="2"/>
        <v>11</v>
      </c>
      <c r="G98" s="32"/>
      <c r="H98" s="32"/>
      <c r="I98" s="32"/>
      <c r="J98" s="32"/>
      <c r="K98" s="32"/>
      <c r="L98" s="33"/>
      <c r="M98" s="32"/>
      <c r="N98" s="32"/>
      <c r="O98" s="32">
        <v>11</v>
      </c>
      <c r="P98" s="32"/>
    </row>
    <row r="99" spans="1:16" x14ac:dyDescent="0.25">
      <c r="A99" s="24"/>
      <c r="B99" s="138">
        <v>96</v>
      </c>
      <c r="C99" s="31">
        <f>VLOOKUP($D99,'Startovní listina'!B:D,3,0)</f>
        <v>4</v>
      </c>
      <c r="D99" s="34" t="s">
        <v>28</v>
      </c>
      <c r="E99" s="97" t="str">
        <f>VLOOKUP(D99,'Startovní listina'!B:I,8,0)</f>
        <v>YCKP</v>
      </c>
      <c r="F99" s="92">
        <f t="shared" si="2"/>
        <v>10</v>
      </c>
      <c r="G99" s="32"/>
      <c r="H99" s="32"/>
      <c r="I99" s="32"/>
      <c r="J99" s="33"/>
      <c r="K99" s="32">
        <v>3</v>
      </c>
      <c r="L99" s="32">
        <v>1</v>
      </c>
      <c r="M99" s="32"/>
      <c r="N99" s="32">
        <v>6</v>
      </c>
      <c r="O99" s="32"/>
      <c r="P99" s="32"/>
    </row>
    <row r="100" spans="1:16" x14ac:dyDescent="0.25">
      <c r="A100" s="24"/>
      <c r="B100" s="140"/>
      <c r="C100" s="31">
        <f>VLOOKUP($D100,'Startovní listina'!B:D,3,0)</f>
        <v>6</v>
      </c>
      <c r="D100" s="34" t="s">
        <v>188</v>
      </c>
      <c r="E100" s="97" t="str">
        <f>VLOOKUP(D100,'Startovní listina'!B:I,8,0)</f>
        <v>TJ CL</v>
      </c>
      <c r="F100" s="92">
        <f t="shared" ref="F100:F131" si="3">SUM(G100:P100)</f>
        <v>10</v>
      </c>
      <c r="G100" s="32"/>
      <c r="H100" s="32"/>
      <c r="I100" s="32"/>
      <c r="J100" s="33"/>
      <c r="K100" s="32"/>
      <c r="L100" s="32"/>
      <c r="M100" s="32"/>
      <c r="N100" s="32"/>
      <c r="O100" s="32">
        <v>10</v>
      </c>
      <c r="P100" s="32"/>
    </row>
    <row r="101" spans="1:16" x14ac:dyDescent="0.25">
      <c r="A101" s="24"/>
      <c r="B101" s="138">
        <v>98</v>
      </c>
      <c r="C101" s="31">
        <f>VLOOKUP($D101,'Startovní listina'!B:D,3,0)</f>
        <v>4</v>
      </c>
      <c r="D101" s="34" t="s">
        <v>140</v>
      </c>
      <c r="E101" s="97" t="str">
        <f>VLOOKUP(D101,'Startovní listina'!B:I,8,0)</f>
        <v>JKK</v>
      </c>
      <c r="F101" s="92">
        <f t="shared" si="3"/>
        <v>8</v>
      </c>
      <c r="G101" s="32"/>
      <c r="H101" s="32"/>
      <c r="I101" s="32"/>
      <c r="J101" s="33">
        <v>1</v>
      </c>
      <c r="K101" s="32"/>
      <c r="L101" s="32"/>
      <c r="M101" s="32"/>
      <c r="N101" s="32">
        <v>7</v>
      </c>
      <c r="O101" s="32"/>
      <c r="P101" s="32"/>
    </row>
    <row r="102" spans="1:16" x14ac:dyDescent="0.25">
      <c r="A102" s="24"/>
      <c r="B102" s="139"/>
      <c r="C102" s="31">
        <f>VLOOKUP($D102,'Startovní listina'!B:D,3,0)</f>
        <v>6</v>
      </c>
      <c r="D102" s="34" t="s">
        <v>59</v>
      </c>
      <c r="E102" s="97" t="str">
        <f>VLOOKUP(D102,'Startovní listina'!B:I,8,0)</f>
        <v>ATLANTIDA</v>
      </c>
      <c r="F102" s="92">
        <f t="shared" si="3"/>
        <v>8</v>
      </c>
      <c r="G102" s="32"/>
      <c r="H102" s="32"/>
      <c r="I102" s="32"/>
      <c r="J102" s="33"/>
      <c r="K102" s="32">
        <v>8</v>
      </c>
      <c r="L102" s="32"/>
      <c r="M102" s="32"/>
      <c r="N102" s="32"/>
      <c r="O102" s="32"/>
      <c r="P102" s="32"/>
    </row>
    <row r="103" spans="1:16" x14ac:dyDescent="0.25">
      <c r="A103" s="24"/>
      <c r="B103" s="140"/>
      <c r="C103" s="31">
        <f>VLOOKUP($D103,'Startovní listina'!B:D,3,0)</f>
        <v>6</v>
      </c>
      <c r="D103" s="34" t="s">
        <v>189</v>
      </c>
      <c r="E103" s="97" t="str">
        <f>VLOOKUP(D103,'Startovní listina'!B:I,8,0)</f>
        <v>TJ CL</v>
      </c>
      <c r="F103" s="92">
        <f t="shared" si="3"/>
        <v>8</v>
      </c>
      <c r="G103" s="32"/>
      <c r="H103" s="32"/>
      <c r="I103" s="32"/>
      <c r="J103" s="33"/>
      <c r="K103" s="32"/>
      <c r="L103" s="32"/>
      <c r="M103" s="32"/>
      <c r="N103" s="32"/>
      <c r="O103" s="32">
        <v>8</v>
      </c>
      <c r="P103" s="32"/>
    </row>
    <row r="104" spans="1:16" x14ac:dyDescent="0.25">
      <c r="A104" s="24"/>
      <c r="B104" s="39">
        <v>101</v>
      </c>
      <c r="C104" s="31">
        <f>VLOOKUP($D104,'Startovní listina'!B:D,3,0)</f>
        <v>4</v>
      </c>
      <c r="D104" s="34" t="s">
        <v>21</v>
      </c>
      <c r="E104" s="97" t="str">
        <f>VLOOKUP(D104,'Startovní listina'!B:I,8,0)</f>
        <v>TATRAN</v>
      </c>
      <c r="F104" s="92">
        <f t="shared" si="3"/>
        <v>7</v>
      </c>
      <c r="G104" s="32"/>
      <c r="H104" s="32">
        <v>7</v>
      </c>
      <c r="I104" s="32"/>
      <c r="J104" s="33"/>
      <c r="K104" s="32"/>
      <c r="L104" s="32"/>
      <c r="M104" s="32"/>
      <c r="N104" s="32"/>
      <c r="O104" s="32"/>
      <c r="P104" s="32"/>
    </row>
    <row r="105" spans="1:16" x14ac:dyDescent="0.25">
      <c r="A105" s="24"/>
      <c r="B105" s="138">
        <v>102</v>
      </c>
      <c r="C105" s="31">
        <f>VLOOKUP($D105,'Startovní listina'!B:D,3,0)</f>
        <v>6</v>
      </c>
      <c r="D105" s="34" t="s">
        <v>25</v>
      </c>
      <c r="E105" s="97" t="str">
        <f>VLOOKUP(D105,'Startovní listina'!B:I,8,0)</f>
        <v>YCKP</v>
      </c>
      <c r="F105" s="92">
        <f t="shared" si="3"/>
        <v>6</v>
      </c>
      <c r="G105" s="32"/>
      <c r="H105" s="32">
        <v>6</v>
      </c>
      <c r="I105" s="32"/>
      <c r="J105" s="33"/>
      <c r="K105" s="32"/>
      <c r="L105" s="32"/>
      <c r="M105" s="32"/>
      <c r="N105" s="32"/>
      <c r="O105" s="32"/>
      <c r="P105" s="32"/>
    </row>
    <row r="106" spans="1:16" x14ac:dyDescent="0.25">
      <c r="A106" s="24"/>
      <c r="B106" s="140"/>
      <c r="C106" s="31">
        <f>VLOOKUP($D106,'Startovní listina'!B:D,3,0)</f>
        <v>6</v>
      </c>
      <c r="D106" s="34" t="s">
        <v>143</v>
      </c>
      <c r="E106" s="97" t="str">
        <f>VLOOKUP(D106,'Startovní listina'!B:I,8,0)</f>
        <v>YCKP</v>
      </c>
      <c r="F106" s="92">
        <f t="shared" si="3"/>
        <v>6</v>
      </c>
      <c r="G106" s="32"/>
      <c r="H106" s="32"/>
      <c r="I106" s="32"/>
      <c r="J106" s="32"/>
      <c r="K106" s="32">
        <v>6</v>
      </c>
      <c r="L106" s="32"/>
      <c r="M106" s="32"/>
      <c r="N106" s="32"/>
      <c r="O106" s="32"/>
      <c r="P106" s="32"/>
    </row>
    <row r="107" spans="1:16" x14ac:dyDescent="0.25">
      <c r="A107" s="24"/>
      <c r="B107" s="138">
        <v>104</v>
      </c>
      <c r="C107" s="31">
        <f>VLOOKUP($D107,'Startovní listina'!B:D,3,0)</f>
        <v>5</v>
      </c>
      <c r="D107" s="34" t="s">
        <v>26</v>
      </c>
      <c r="E107" s="97" t="str">
        <f>VLOOKUP(D107,'Startovní listina'!B:I,8,0)</f>
        <v>YCKP</v>
      </c>
      <c r="F107" s="92">
        <f t="shared" si="3"/>
        <v>5</v>
      </c>
      <c r="G107" s="32"/>
      <c r="H107" s="32"/>
      <c r="I107" s="32"/>
      <c r="J107" s="33"/>
      <c r="K107" s="32"/>
      <c r="L107" s="32"/>
      <c r="M107" s="32"/>
      <c r="N107" s="32">
        <v>5</v>
      </c>
      <c r="O107" s="32"/>
      <c r="P107" s="32"/>
    </row>
    <row r="108" spans="1:16" x14ac:dyDescent="0.25">
      <c r="A108" s="24"/>
      <c r="B108" s="139"/>
      <c r="C108" s="31">
        <f>VLOOKUP($D108,'Startovní listina'!B:D,3,0)</f>
        <v>4</v>
      </c>
      <c r="D108" s="34" t="s">
        <v>106</v>
      </c>
      <c r="E108" s="97" t="str">
        <f>VLOOKUP(D108,'Startovní listina'!B:I,8,0)</f>
        <v>JKK</v>
      </c>
      <c r="F108" s="92">
        <f t="shared" si="3"/>
        <v>5</v>
      </c>
      <c r="G108" s="32"/>
      <c r="H108" s="32"/>
      <c r="I108" s="32"/>
      <c r="J108" s="33">
        <v>1</v>
      </c>
      <c r="K108" s="32"/>
      <c r="L108" s="32">
        <v>2</v>
      </c>
      <c r="M108" s="32">
        <v>1</v>
      </c>
      <c r="N108" s="32">
        <v>1</v>
      </c>
      <c r="O108" s="32"/>
      <c r="P108" s="32"/>
    </row>
    <row r="109" spans="1:16" x14ac:dyDescent="0.25">
      <c r="A109" s="24"/>
      <c r="B109" s="140"/>
      <c r="C109" s="31">
        <f>VLOOKUP($D109,'Startovní listina'!B:D,3,0)</f>
        <v>4</v>
      </c>
      <c r="D109" s="44" t="s">
        <v>190</v>
      </c>
      <c r="E109" s="97" t="str">
        <f>VLOOKUP(D109,'Startovní listina'!B:I,8,0)</f>
        <v>YC DAVLE</v>
      </c>
      <c r="F109" s="92">
        <f t="shared" si="3"/>
        <v>5</v>
      </c>
      <c r="G109" s="32"/>
      <c r="H109" s="32"/>
      <c r="I109" s="32"/>
      <c r="J109" s="33"/>
      <c r="K109" s="32"/>
      <c r="L109" s="32"/>
      <c r="M109" s="32"/>
      <c r="N109" s="32"/>
      <c r="O109" s="32"/>
      <c r="P109" s="32">
        <v>5</v>
      </c>
    </row>
    <row r="110" spans="1:16" x14ac:dyDescent="0.25">
      <c r="A110" s="24"/>
      <c r="B110" s="138">
        <v>107</v>
      </c>
      <c r="C110" s="31">
        <f>VLOOKUP($D110,'Startovní listina'!B:D,3,0)</f>
        <v>5</v>
      </c>
      <c r="D110" s="34" t="s">
        <v>66</v>
      </c>
      <c r="E110" s="97" t="str">
        <f>VLOOKUP(D110,'Startovní listina'!B:I,8,0)</f>
        <v>ATLANTIDA</v>
      </c>
      <c r="F110" s="92">
        <f t="shared" si="3"/>
        <v>4</v>
      </c>
      <c r="G110" s="32"/>
      <c r="H110" s="32">
        <v>4</v>
      </c>
      <c r="I110" s="32"/>
      <c r="J110" s="33"/>
      <c r="K110" s="32"/>
      <c r="L110" s="32"/>
      <c r="M110" s="32"/>
      <c r="N110" s="32"/>
      <c r="O110" s="32"/>
      <c r="P110" s="32"/>
    </row>
    <row r="111" spans="1:16" x14ac:dyDescent="0.25">
      <c r="A111" s="24"/>
      <c r="B111" s="139"/>
      <c r="C111" s="31">
        <f>VLOOKUP($D111,'Startovní listina'!B:D,3,0)</f>
        <v>4</v>
      </c>
      <c r="D111" s="34" t="s">
        <v>45</v>
      </c>
      <c r="E111" s="97" t="str">
        <f>VLOOKUP(D111,'Startovní listina'!B:I,8,0)</f>
        <v>YCKP</v>
      </c>
      <c r="F111" s="92">
        <f t="shared" si="3"/>
        <v>4</v>
      </c>
      <c r="G111" s="32"/>
      <c r="H111" s="32"/>
      <c r="I111" s="32"/>
      <c r="J111" s="33"/>
      <c r="K111" s="32">
        <v>4</v>
      </c>
      <c r="L111" s="32"/>
      <c r="M111" s="32"/>
      <c r="N111" s="32"/>
      <c r="O111" s="32"/>
      <c r="P111" s="32"/>
    </row>
    <row r="112" spans="1:16" x14ac:dyDescent="0.25">
      <c r="A112" s="24"/>
      <c r="B112" s="140"/>
      <c r="C112" s="31">
        <f>VLOOKUP($D112,'Startovní listina'!B:D,3,0)</f>
        <v>4</v>
      </c>
      <c r="D112" s="34" t="s">
        <v>185</v>
      </c>
      <c r="E112" s="97" t="str">
        <f>VLOOKUP(D112,'Startovní listina'!B:I,8,0)</f>
        <v>TJ CL</v>
      </c>
      <c r="F112" s="92">
        <f t="shared" si="3"/>
        <v>4</v>
      </c>
      <c r="G112" s="32"/>
      <c r="H112" s="32"/>
      <c r="I112" s="32"/>
      <c r="J112" s="32"/>
      <c r="K112" s="32"/>
      <c r="L112" s="32"/>
      <c r="M112" s="32"/>
      <c r="N112" s="32"/>
      <c r="O112" s="32">
        <v>4</v>
      </c>
      <c r="P112" s="32"/>
    </row>
    <row r="113" spans="1:16" x14ac:dyDescent="0.25">
      <c r="A113" s="24"/>
      <c r="B113" s="39">
        <v>110</v>
      </c>
      <c r="C113" s="31">
        <f>VLOOKUP($D113,'Startovní listina'!B:D,3,0)</f>
        <v>4</v>
      </c>
      <c r="D113" s="34" t="s">
        <v>144</v>
      </c>
      <c r="E113" s="97" t="str">
        <f>VLOOKUP(D113,'Startovní listina'!B:I,8,0)</f>
        <v>YCKP</v>
      </c>
      <c r="F113" s="92">
        <f t="shared" si="3"/>
        <v>3</v>
      </c>
      <c r="G113" s="32"/>
      <c r="H113" s="32"/>
      <c r="I113" s="32"/>
      <c r="J113" s="33"/>
      <c r="K113" s="32">
        <v>2</v>
      </c>
      <c r="L113" s="32"/>
      <c r="M113" s="32"/>
      <c r="N113" s="32">
        <v>1</v>
      </c>
      <c r="O113" s="32"/>
      <c r="P113" s="32"/>
    </row>
    <row r="114" spans="1:16" x14ac:dyDescent="0.25">
      <c r="A114" s="24"/>
      <c r="B114" s="138">
        <v>111</v>
      </c>
      <c r="C114" s="31">
        <f>VLOOKUP($D114,'Startovní listina'!B:D,3,0)</f>
        <v>4</v>
      </c>
      <c r="D114" s="34" t="s">
        <v>186</v>
      </c>
      <c r="E114" s="97" t="str">
        <f>VLOOKUP(D114,'Startovní listina'!B:I,8,0)</f>
        <v>TJ CL</v>
      </c>
      <c r="F114" s="92">
        <f t="shared" si="3"/>
        <v>1</v>
      </c>
      <c r="G114" s="32"/>
      <c r="H114" s="32"/>
      <c r="I114" s="32"/>
      <c r="J114" s="32"/>
      <c r="K114" s="33"/>
      <c r="L114" s="33"/>
      <c r="M114" s="32"/>
      <c r="N114" s="32"/>
      <c r="O114" s="32">
        <v>1</v>
      </c>
      <c r="P114" s="32"/>
    </row>
    <row r="115" spans="1:16" x14ac:dyDescent="0.25">
      <c r="A115" s="24"/>
      <c r="B115" s="139"/>
      <c r="C115" s="31">
        <f>VLOOKUP($D115,'Startovní listina'!B:D,3,0)</f>
        <v>4</v>
      </c>
      <c r="D115" s="34" t="s">
        <v>187</v>
      </c>
      <c r="E115" s="97" t="str">
        <f>VLOOKUP(D115,'Startovní listina'!B:I,8,0)</f>
        <v>TJ CL</v>
      </c>
      <c r="F115" s="92">
        <f t="shared" si="3"/>
        <v>1</v>
      </c>
      <c r="G115" s="32"/>
      <c r="H115" s="32"/>
      <c r="I115" s="32"/>
      <c r="J115" s="33"/>
      <c r="K115" s="32"/>
      <c r="L115" s="32"/>
      <c r="M115" s="32"/>
      <c r="N115" s="32"/>
      <c r="O115" s="32">
        <v>1</v>
      </c>
      <c r="P115" s="32"/>
    </row>
    <row r="116" spans="1:16" x14ac:dyDescent="0.25">
      <c r="A116" s="24"/>
      <c r="B116" s="140"/>
      <c r="C116" s="31">
        <f>VLOOKUP($D116,'Startovní listina'!B:D,3,0)</f>
        <v>2</v>
      </c>
      <c r="D116" s="34" t="s">
        <v>152</v>
      </c>
      <c r="E116" s="97" t="str">
        <f>VLOOKUP(D116,'Startovní listina'!B:I,8,0)</f>
        <v>-</v>
      </c>
      <c r="F116" s="92">
        <f t="shared" si="3"/>
        <v>1</v>
      </c>
      <c r="G116" s="32"/>
      <c r="H116" s="32"/>
      <c r="I116" s="32"/>
      <c r="J116" s="33"/>
      <c r="K116" s="32"/>
      <c r="L116" s="32"/>
      <c r="M116" s="32"/>
      <c r="N116" s="32">
        <v>1</v>
      </c>
      <c r="O116" s="32"/>
      <c r="P116" s="32"/>
    </row>
    <row r="117" spans="1:16" x14ac:dyDescent="0.25">
      <c r="A117" s="24"/>
      <c r="B117" s="39">
        <v>114</v>
      </c>
      <c r="C117" s="31"/>
      <c r="D117" s="34"/>
      <c r="E117" s="97"/>
      <c r="F117" s="92"/>
      <c r="G117" s="32"/>
      <c r="H117" s="32"/>
      <c r="I117" s="32"/>
      <c r="J117" s="33"/>
      <c r="K117" s="32"/>
      <c r="L117" s="32"/>
      <c r="M117" s="32"/>
      <c r="N117" s="32"/>
      <c r="O117" s="32"/>
      <c r="P117" s="32"/>
    </row>
    <row r="118" spans="1:16" x14ac:dyDescent="0.25">
      <c r="A118" s="24"/>
      <c r="B118" s="39">
        <v>115</v>
      </c>
      <c r="C118" s="31"/>
      <c r="D118" s="34"/>
      <c r="E118" s="97"/>
      <c r="F118" s="92"/>
      <c r="G118" s="32"/>
      <c r="H118" s="32"/>
      <c r="I118" s="32"/>
      <c r="J118" s="33"/>
      <c r="K118" s="32"/>
      <c r="L118" s="32"/>
      <c r="M118" s="32"/>
      <c r="N118" s="32"/>
      <c r="O118" s="32"/>
      <c r="P118" s="32"/>
    </row>
  </sheetData>
  <autoFilter ref="B3:P118" xr:uid="{00000000-0009-0000-0000-000004000000}">
    <sortState xmlns:xlrd2="http://schemas.microsoft.com/office/spreadsheetml/2017/richdata2" ref="B4:P113">
      <sortCondition descending="1" ref="F4:F113"/>
      <sortCondition ref="C4:C113" customList="6,5,4,3,2,1"/>
      <sortCondition ref="D4:D113"/>
    </sortState>
  </autoFilter>
  <sortState xmlns:xlrd2="http://schemas.microsoft.com/office/spreadsheetml/2017/richdata2" ref="B4:P118">
    <sortCondition descending="1" ref="F4:F118"/>
    <sortCondition ref="C4:C118" customList="5,4,3,2,1,1S"/>
    <sortCondition ref="D4:D118"/>
  </sortState>
  <mergeCells count="28">
    <mergeCell ref="B36:B37"/>
    <mergeCell ref="B27:B29"/>
    <mergeCell ref="B31:B32"/>
    <mergeCell ref="B33:B34"/>
    <mergeCell ref="B38:B39"/>
    <mergeCell ref="B43:B44"/>
    <mergeCell ref="B47:B49"/>
    <mergeCell ref="B52:B53"/>
    <mergeCell ref="B59:B60"/>
    <mergeCell ref="B62:B64"/>
    <mergeCell ref="B50:B51"/>
    <mergeCell ref="B57:B58"/>
    <mergeCell ref="B67:B68"/>
    <mergeCell ref="B69:B70"/>
    <mergeCell ref="B71:B72"/>
    <mergeCell ref="B74:B75"/>
    <mergeCell ref="B79:B81"/>
    <mergeCell ref="B114:B116"/>
    <mergeCell ref="B82:B84"/>
    <mergeCell ref="B85:B86"/>
    <mergeCell ref="B87:B89"/>
    <mergeCell ref="B107:B109"/>
    <mergeCell ref="B110:B112"/>
    <mergeCell ref="B105:B106"/>
    <mergeCell ref="B99:B100"/>
    <mergeCell ref="B91:B93"/>
    <mergeCell ref="B94:B96"/>
    <mergeCell ref="B101:B103"/>
  </mergeCells>
  <phoneticPr fontId="0" type="noConversion"/>
  <conditionalFormatting sqref="C21:C116">
    <cfRule type="cellIs" dxfId="122" priority="223" operator="equal">
      <formula>2</formula>
    </cfRule>
    <cfRule type="cellIs" dxfId="121" priority="255" stopIfTrue="1" operator="equal">
      <formula>6</formula>
    </cfRule>
    <cfRule type="cellIs" dxfId="120" priority="256" stopIfTrue="1" operator="equal">
      <formula>5</formula>
    </cfRule>
    <cfRule type="cellIs" dxfId="119" priority="257" stopIfTrue="1" operator="equal">
      <formula>4</formula>
    </cfRule>
    <cfRule type="cellIs" dxfId="118" priority="258" stopIfTrue="1" operator="equal">
      <formula>3</formula>
    </cfRule>
    <cfRule type="cellIs" dxfId="117" priority="259" stopIfTrue="1" operator="equal">
      <formula>1</formula>
    </cfRule>
  </conditionalFormatting>
  <conditionalFormatting sqref="H91:M113 I4:I56 J4:J68 H88:L90 G5:G113 H5:K82 L4:L91 K4:K81 M4:M90 N4:N104 G4:P4 N5:O113 P5:P116">
    <cfRule type="cellIs" dxfId="116" priority="224" operator="equal">
      <formula>0</formula>
    </cfRule>
  </conditionalFormatting>
  <conditionalFormatting sqref="C119:C471 C4:C116">
    <cfRule type="cellIs" dxfId="115" priority="217" operator="equal">
      <formula>"1S"</formula>
    </cfRule>
    <cfRule type="cellIs" dxfId="114" priority="218" stopIfTrue="1" operator="equal">
      <formula>5</formula>
    </cfRule>
    <cfRule type="cellIs" dxfId="113" priority="219" stopIfTrue="1" operator="equal">
      <formula>4</formula>
    </cfRule>
    <cfRule type="cellIs" dxfId="112" priority="220" stopIfTrue="1" operator="equal">
      <formula>3</formula>
    </cfRule>
    <cfRule type="cellIs" dxfId="111" priority="221" stopIfTrue="1" operator="equal">
      <formula>2</formula>
    </cfRule>
    <cfRule type="cellIs" dxfId="110" priority="222" stopIfTrue="1" operator="equal">
      <formula>1</formula>
    </cfRule>
  </conditionalFormatting>
  <conditionalFormatting sqref="H31:H34">
    <cfRule type="cellIs" dxfId="109" priority="211" operator="equal">
      <formula>0</formula>
    </cfRule>
  </conditionalFormatting>
  <conditionalFormatting sqref="H86:L87 H83:K85">
    <cfRule type="cellIs" dxfId="108" priority="160" operator="equal">
      <formula>0</formula>
    </cfRule>
  </conditionalFormatting>
  <conditionalFormatting sqref="C4:C116">
    <cfRule type="cellIs" dxfId="107" priority="16" operator="equal">
      <formula>6</formula>
    </cfRule>
  </conditionalFormatting>
  <conditionalFormatting sqref="C117:C118">
    <cfRule type="cellIs" dxfId="106" priority="9" operator="equal">
      <formula>2</formula>
    </cfRule>
    <cfRule type="cellIs" dxfId="105" priority="11" stopIfTrue="1" operator="equal">
      <formula>6</formula>
    </cfRule>
    <cfRule type="cellIs" dxfId="104" priority="12" stopIfTrue="1" operator="equal">
      <formula>5</formula>
    </cfRule>
    <cfRule type="cellIs" dxfId="103" priority="13" stopIfTrue="1" operator="equal">
      <formula>4</formula>
    </cfRule>
    <cfRule type="cellIs" dxfId="102" priority="14" stopIfTrue="1" operator="equal">
      <formula>3</formula>
    </cfRule>
    <cfRule type="cellIs" dxfId="101" priority="15" stopIfTrue="1" operator="equal">
      <formula>1</formula>
    </cfRule>
  </conditionalFormatting>
  <conditionalFormatting sqref="G117:P118 G114:O116">
    <cfRule type="cellIs" dxfId="100" priority="10" operator="equal">
      <formula>0</formula>
    </cfRule>
  </conditionalFormatting>
  <conditionalFormatting sqref="C117:C118">
    <cfRule type="cellIs" dxfId="99" priority="3" operator="equal">
      <formula>"1S"</formula>
    </cfRule>
    <cfRule type="cellIs" dxfId="98" priority="4" stopIfTrue="1" operator="equal">
      <formula>5</formula>
    </cfRule>
    <cfRule type="cellIs" dxfId="97" priority="5" stopIfTrue="1" operator="equal">
      <formula>4</formula>
    </cfRule>
    <cfRule type="cellIs" dxfId="96" priority="6" stopIfTrue="1" operator="equal">
      <formula>3</formula>
    </cfRule>
    <cfRule type="cellIs" dxfId="95" priority="7" stopIfTrue="1" operator="equal">
      <formula>2</formula>
    </cfRule>
    <cfRule type="cellIs" dxfId="94" priority="8" stopIfTrue="1" operator="equal">
      <formula>1</formula>
    </cfRule>
  </conditionalFormatting>
  <conditionalFormatting sqref="P117:P118">
    <cfRule type="cellIs" dxfId="93" priority="2" operator="equal">
      <formula>0</formula>
    </cfRule>
  </conditionalFormatting>
  <conditionalFormatting sqref="C117:C118">
    <cfRule type="cellIs" dxfId="92" priority="1" operator="equal">
      <formula>6</formula>
    </cfRule>
  </conditionalFormatting>
  <pageMargins left="0.78740157499999996" right="0.78740157499999996" top="0.38" bottom="0.55000000000000004" header="0.28999999999999998" footer="0.4921259845"/>
  <pageSetup paperSize="9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2:X179"/>
  <sheetViews>
    <sheetView showGridLines="0" zoomScale="85" zoomScaleNormal="85" workbookViewId="0">
      <pane ySplit="3" topLeftCell="A4" activePane="bottomLeft" state="frozen"/>
      <selection activeCell="B88" sqref="B88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6640625" style="1" customWidth="1"/>
    <col min="5" max="14" width="6.6640625" style="1" customWidth="1"/>
    <col min="15" max="15" width="1.5546875" customWidth="1"/>
    <col min="16" max="17" width="7.77734375" customWidth="1"/>
  </cols>
  <sheetData>
    <row r="2" spans="1:24" x14ac:dyDescent="0.25">
      <c r="B2" s="80"/>
      <c r="C2" s="81"/>
      <c r="D2" s="82"/>
      <c r="E2" s="42">
        <f>'Celkové pořadí'!G2</f>
        <v>43610</v>
      </c>
      <c r="F2" s="42">
        <f>'Celkové pořadí'!H2</f>
        <v>43624</v>
      </c>
      <c r="G2" s="42">
        <f>'Celkové pořadí'!I2</f>
        <v>43638</v>
      </c>
      <c r="H2" s="42">
        <f>'Celkové pořadí'!J2</f>
        <v>43666</v>
      </c>
      <c r="I2" s="42">
        <f>'Celkové pořadí'!K2</f>
        <v>43673</v>
      </c>
      <c r="J2" s="42">
        <f>'Celkové pořadí'!L2</f>
        <v>43680</v>
      </c>
      <c r="K2" s="42">
        <f>'Celkové pořadí'!M2</f>
        <v>43694</v>
      </c>
      <c r="L2" s="42">
        <f>'Celkové pořadí'!N2</f>
        <v>43708</v>
      </c>
      <c r="M2" s="42">
        <f>'Celkové pořadí'!O2</f>
        <v>43715</v>
      </c>
      <c r="N2" s="42">
        <f>'Celkové pořadí'!P2</f>
        <v>43722</v>
      </c>
      <c r="P2" s="86"/>
      <c r="Q2" s="86"/>
    </row>
    <row r="3" spans="1:24" ht="100.05" customHeight="1" x14ac:dyDescent="0.25">
      <c r="B3" s="83" t="s">
        <v>0</v>
      </c>
      <c r="C3" s="84" t="s">
        <v>3</v>
      </c>
      <c r="D3" s="85" t="s">
        <v>4</v>
      </c>
      <c r="E3" s="41" t="str">
        <f>'Celkové pořadí'!G3</f>
        <v>První vítr Slap</v>
      </c>
      <c r="F3" s="41" t="str">
        <f>'Celkové pořadí'!H3</f>
        <v>Za 5 minut 12</v>
      </c>
      <c r="G3" s="41" t="str">
        <f>'Celkové pořadí'!I3</f>
        <v>Slunovrat</v>
      </c>
      <c r="H3" s="41" t="str">
        <f>'Celkové pořadí'!J3</f>
        <v>12 hodinovka</v>
      </c>
      <c r="I3" s="41" t="str">
        <f>'Celkové pořadí'!K3</f>
        <v>Vánoční regata</v>
      </c>
      <c r="J3" s="41" t="str">
        <f>'Celkové pořadí'!L3</f>
        <v>Modrá stuha Slap</v>
      </c>
      <c r="K3" s="41" t="str">
        <f>'Celkové pořadí'!M3</f>
        <v>Slapseidon Cup</v>
      </c>
      <c r="L3" s="41" t="str">
        <f>'Celkové pořadí'!N3</f>
        <v>Trucregata</v>
      </c>
      <c r="M3" s="41" t="str">
        <f>'Celkové pořadí'!O3</f>
        <v>Regata Laguna</v>
      </c>
      <c r="N3" s="41" t="str">
        <f>'Celkové pořadí'!P3</f>
        <v>Poslední Fun vítr</v>
      </c>
      <c r="P3" s="87" t="s">
        <v>12</v>
      </c>
      <c r="Q3" s="87" t="s">
        <v>13</v>
      </c>
    </row>
    <row r="4" spans="1:24" x14ac:dyDescent="0.25">
      <c r="B4" s="31">
        <v>1</v>
      </c>
      <c r="C4" s="34" t="s">
        <v>15</v>
      </c>
      <c r="D4" s="92">
        <f t="shared" ref="D4:D13" si="0">IFERROR(SUM(LARGE(E4:N4,1),LARGE(E4:N4,2),LARGE(E4:N4,3),LARGE(E4:N4,4),LARGE(E4:N4,5),LARGE(E4:N4,6),LARGE(E4:N4,7),),SUM(E4:N4))</f>
        <v>28</v>
      </c>
      <c r="E4" s="32"/>
      <c r="F4" s="32"/>
      <c r="G4" s="32"/>
      <c r="H4" s="32">
        <v>5</v>
      </c>
      <c r="I4" s="32">
        <v>3</v>
      </c>
      <c r="J4" s="32">
        <v>4</v>
      </c>
      <c r="K4" s="32">
        <v>4</v>
      </c>
      <c r="L4" s="32">
        <v>5</v>
      </c>
      <c r="M4" s="32">
        <v>4</v>
      </c>
      <c r="N4" s="32">
        <v>3</v>
      </c>
      <c r="O4" s="19"/>
      <c r="P4" s="64" t="str">
        <f>IF((COUNT(E4:N4)-7)&gt;0,COUNT(E4:N4)-7,"-")</f>
        <v>-</v>
      </c>
      <c r="Q4" s="64" t="str">
        <f>IF(P4=1,SMALL(E4:N4,1),IF(P4=2,SMALL(E4:N4,1)&amp;"; "&amp;SMALL(E4:N4,2),IF(P4=3,SMALL(E4:N4,1)&amp;"; "&amp;SMALL(E4:N4,2)&amp;"; "&amp;SMALL(E4:N4,3),"-")))</f>
        <v>-</v>
      </c>
      <c r="R4" s="6"/>
      <c r="S4" s="6"/>
      <c r="T4" s="6"/>
      <c r="U4" s="6"/>
      <c r="V4" s="6"/>
      <c r="W4" s="6"/>
      <c r="X4" s="6"/>
    </row>
    <row r="5" spans="1:24" x14ac:dyDescent="0.25">
      <c r="B5" s="141">
        <v>2</v>
      </c>
      <c r="C5" s="34" t="s">
        <v>17</v>
      </c>
      <c r="D5" s="92">
        <f t="shared" si="0"/>
        <v>22</v>
      </c>
      <c r="E5" s="32">
        <v>2</v>
      </c>
      <c r="F5" s="32">
        <v>2</v>
      </c>
      <c r="G5" s="32"/>
      <c r="H5" s="32">
        <v>3</v>
      </c>
      <c r="I5" s="32">
        <v>6</v>
      </c>
      <c r="J5" s="32">
        <v>2</v>
      </c>
      <c r="K5" s="32">
        <v>5</v>
      </c>
      <c r="L5" s="32">
        <v>2</v>
      </c>
      <c r="M5" s="32">
        <v>2</v>
      </c>
      <c r="N5" s="32">
        <v>1</v>
      </c>
      <c r="O5" s="19"/>
      <c r="P5" s="64">
        <f t="shared" ref="P5:P13" si="1">IF((COUNT(E5:N5)-7)&gt;0,COUNT(E5:N5)-7,"-")</f>
        <v>2</v>
      </c>
      <c r="Q5" s="64" t="str">
        <f t="shared" ref="Q5:Q13" si="2">IF(P5=1,SMALL(E5:N5,1),IF(P5=2,SMALL(E5:N5,1)&amp;"; "&amp;SMALL(E5:N5,2),IF(P5=3,SMALL(E5:N5,1)&amp;"; "&amp;SMALL(E5:N5,2)&amp;"; "&amp;SMALL(E5:N5,3),"-")))</f>
        <v>1; 2</v>
      </c>
      <c r="R5" s="6"/>
      <c r="S5" s="6"/>
      <c r="T5" s="6"/>
      <c r="U5" s="6"/>
      <c r="V5" s="6"/>
      <c r="W5" s="6"/>
      <c r="X5" s="6"/>
    </row>
    <row r="6" spans="1:24" x14ac:dyDescent="0.25">
      <c r="B6" s="142"/>
      <c r="C6" s="34" t="s">
        <v>16</v>
      </c>
      <c r="D6" s="92">
        <f t="shared" si="0"/>
        <v>22</v>
      </c>
      <c r="E6" s="32">
        <v>3</v>
      </c>
      <c r="F6" s="32">
        <v>1</v>
      </c>
      <c r="G6" s="32">
        <v>1</v>
      </c>
      <c r="H6" s="32"/>
      <c r="I6" s="32">
        <v>4</v>
      </c>
      <c r="J6" s="32">
        <v>3</v>
      </c>
      <c r="K6" s="32">
        <v>3</v>
      </c>
      <c r="L6" s="32">
        <v>4</v>
      </c>
      <c r="M6" s="32">
        <v>3</v>
      </c>
      <c r="N6" s="32">
        <v>2</v>
      </c>
      <c r="O6" s="19"/>
      <c r="P6" s="64">
        <f t="shared" si="1"/>
        <v>2</v>
      </c>
      <c r="Q6" s="64" t="str">
        <f t="shared" si="2"/>
        <v>1; 1</v>
      </c>
      <c r="R6" s="6"/>
      <c r="S6" s="6"/>
      <c r="T6" s="6"/>
      <c r="U6" s="6"/>
      <c r="V6" s="6"/>
      <c r="W6" s="6"/>
      <c r="X6" s="6"/>
    </row>
    <row r="7" spans="1:24" x14ac:dyDescent="0.25">
      <c r="B7" s="31">
        <v>4</v>
      </c>
      <c r="C7" s="34" t="s">
        <v>99</v>
      </c>
      <c r="D7" s="92">
        <f t="shared" si="0"/>
        <v>17</v>
      </c>
      <c r="E7" s="32"/>
      <c r="F7" s="32"/>
      <c r="G7" s="32"/>
      <c r="H7" s="32">
        <v>6</v>
      </c>
      <c r="I7" s="32">
        <v>5</v>
      </c>
      <c r="J7" s="32"/>
      <c r="K7" s="32">
        <v>6</v>
      </c>
      <c r="L7" s="32"/>
      <c r="M7" s="32"/>
      <c r="N7" s="32"/>
      <c r="O7" s="19"/>
      <c r="P7" s="64" t="str">
        <f t="shared" si="1"/>
        <v>-</v>
      </c>
      <c r="Q7" s="64" t="str">
        <f t="shared" si="2"/>
        <v>-</v>
      </c>
      <c r="R7" s="6"/>
      <c r="S7" s="6"/>
      <c r="T7" s="6"/>
      <c r="U7" s="6"/>
      <c r="V7" s="6"/>
      <c r="W7" s="6"/>
      <c r="X7" s="6"/>
    </row>
    <row r="8" spans="1:24" x14ac:dyDescent="0.25">
      <c r="B8" s="31">
        <v>5</v>
      </c>
      <c r="C8" s="34" t="s">
        <v>23</v>
      </c>
      <c r="D8" s="92">
        <f t="shared" si="0"/>
        <v>7</v>
      </c>
      <c r="E8" s="32"/>
      <c r="F8" s="32"/>
      <c r="G8" s="32"/>
      <c r="H8" s="32">
        <v>1</v>
      </c>
      <c r="I8" s="32">
        <v>1</v>
      </c>
      <c r="J8" s="32">
        <v>1</v>
      </c>
      <c r="K8" s="32">
        <v>1</v>
      </c>
      <c r="L8" s="32">
        <v>3</v>
      </c>
      <c r="M8" s="32"/>
      <c r="N8" s="32"/>
      <c r="O8" s="19"/>
      <c r="P8" s="64" t="str">
        <f t="shared" si="1"/>
        <v>-</v>
      </c>
      <c r="Q8" s="64" t="str">
        <f t="shared" si="2"/>
        <v>-</v>
      </c>
      <c r="R8" s="6"/>
      <c r="S8" s="6"/>
      <c r="T8" s="6"/>
      <c r="U8" s="6"/>
      <c r="V8" s="6"/>
      <c r="W8" s="6"/>
      <c r="X8" s="6"/>
    </row>
    <row r="9" spans="1:24" x14ac:dyDescent="0.25">
      <c r="B9" s="141">
        <v>6</v>
      </c>
      <c r="C9" s="34" t="s">
        <v>31</v>
      </c>
      <c r="D9" s="92">
        <f t="shared" si="0"/>
        <v>4</v>
      </c>
      <c r="E9" s="32"/>
      <c r="F9" s="32"/>
      <c r="G9" s="32"/>
      <c r="H9" s="32"/>
      <c r="I9" s="32">
        <v>2</v>
      </c>
      <c r="J9" s="32"/>
      <c r="K9" s="32">
        <v>2</v>
      </c>
      <c r="L9" s="32"/>
      <c r="M9" s="32"/>
      <c r="N9" s="32"/>
      <c r="O9" s="19"/>
      <c r="P9" s="64" t="str">
        <f t="shared" si="1"/>
        <v>-</v>
      </c>
      <c r="Q9" s="64" t="str">
        <f t="shared" si="2"/>
        <v>-</v>
      </c>
      <c r="R9" s="6"/>
      <c r="S9" s="6"/>
      <c r="T9" s="6"/>
      <c r="U9" s="6"/>
      <c r="V9" s="6"/>
      <c r="W9" s="6"/>
      <c r="X9" s="6"/>
    </row>
    <row r="10" spans="1:24" x14ac:dyDescent="0.25">
      <c r="B10" s="142"/>
      <c r="C10" s="34" t="s">
        <v>19</v>
      </c>
      <c r="D10" s="92">
        <f t="shared" si="0"/>
        <v>4</v>
      </c>
      <c r="E10" s="32"/>
      <c r="F10" s="32"/>
      <c r="G10" s="32"/>
      <c r="H10" s="32">
        <v>4</v>
      </c>
      <c r="I10" s="32"/>
      <c r="J10" s="32"/>
      <c r="K10" s="32"/>
      <c r="L10" s="32"/>
      <c r="M10" s="32"/>
      <c r="N10" s="32"/>
      <c r="O10" s="19"/>
      <c r="P10" s="64" t="str">
        <f t="shared" si="1"/>
        <v>-</v>
      </c>
      <c r="Q10" s="64" t="str">
        <f t="shared" si="2"/>
        <v>-</v>
      </c>
      <c r="R10" s="6"/>
      <c r="S10" s="6"/>
      <c r="T10" s="6"/>
      <c r="U10" s="6"/>
      <c r="V10" s="6"/>
      <c r="W10" s="6"/>
      <c r="X10" s="6"/>
    </row>
    <row r="11" spans="1:24" x14ac:dyDescent="0.25">
      <c r="B11" s="141">
        <v>8</v>
      </c>
      <c r="C11" s="34" t="s">
        <v>32</v>
      </c>
      <c r="D11" s="92">
        <f t="shared" si="0"/>
        <v>2</v>
      </c>
      <c r="E11" s="32">
        <v>1</v>
      </c>
      <c r="F11" s="32"/>
      <c r="G11" s="32"/>
      <c r="H11" s="32"/>
      <c r="I11" s="32"/>
      <c r="J11" s="32"/>
      <c r="K11" s="32"/>
      <c r="L11" s="32">
        <v>1</v>
      </c>
      <c r="M11" s="32"/>
      <c r="N11" s="32"/>
      <c r="O11" s="19"/>
      <c r="P11" s="64" t="str">
        <f t="shared" si="1"/>
        <v>-</v>
      </c>
      <c r="Q11" s="64" t="str">
        <f t="shared" si="2"/>
        <v>-</v>
      </c>
      <c r="R11" s="6"/>
      <c r="S11" s="6"/>
      <c r="T11" s="6"/>
      <c r="U11" s="6"/>
      <c r="V11" s="6"/>
      <c r="W11" s="6"/>
      <c r="X11" s="6"/>
    </row>
    <row r="12" spans="1:24" x14ac:dyDescent="0.25">
      <c r="B12" s="142"/>
      <c r="C12" s="34" t="s">
        <v>30</v>
      </c>
      <c r="D12" s="92">
        <f t="shared" si="0"/>
        <v>2</v>
      </c>
      <c r="E12" s="32"/>
      <c r="F12" s="32"/>
      <c r="G12" s="32"/>
      <c r="H12" s="32">
        <v>2</v>
      </c>
      <c r="I12" s="32"/>
      <c r="J12" s="32"/>
      <c r="K12" s="32"/>
      <c r="L12" s="32"/>
      <c r="M12" s="32"/>
      <c r="N12" s="32"/>
      <c r="O12" s="19"/>
      <c r="P12" s="64" t="str">
        <f t="shared" si="1"/>
        <v>-</v>
      </c>
      <c r="Q12" s="64" t="str">
        <f t="shared" si="2"/>
        <v>-</v>
      </c>
      <c r="R12" s="6"/>
      <c r="S12" s="6"/>
      <c r="T12" s="6"/>
      <c r="U12" s="6"/>
      <c r="V12" s="6"/>
      <c r="W12" s="6"/>
      <c r="X12" s="6"/>
    </row>
    <row r="13" spans="1:24" x14ac:dyDescent="0.25">
      <c r="B13" s="31">
        <v>10</v>
      </c>
      <c r="C13" s="34" t="s">
        <v>179</v>
      </c>
      <c r="D13" s="92">
        <f t="shared" si="0"/>
        <v>1</v>
      </c>
      <c r="E13" s="32"/>
      <c r="F13" s="32"/>
      <c r="G13" s="32"/>
      <c r="H13" s="32"/>
      <c r="I13" s="32"/>
      <c r="J13" s="32"/>
      <c r="K13" s="32"/>
      <c r="L13" s="32"/>
      <c r="M13" s="32">
        <v>1</v>
      </c>
      <c r="N13" s="32"/>
      <c r="O13" s="19"/>
      <c r="P13" s="64" t="str">
        <f t="shared" si="1"/>
        <v>-</v>
      </c>
      <c r="Q13" s="64" t="str">
        <f t="shared" si="2"/>
        <v>-</v>
      </c>
      <c r="R13" s="6"/>
      <c r="S13" s="6"/>
      <c r="T13" s="6"/>
      <c r="U13" s="6"/>
      <c r="V13" s="6"/>
      <c r="W13" s="6"/>
      <c r="X13" s="6"/>
    </row>
    <row r="14" spans="1:24" x14ac:dyDescent="0.25">
      <c r="A14" s="6"/>
      <c r="B14" s="4"/>
      <c r="C14" s="13"/>
      <c r="D14" s="18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4" x14ac:dyDescent="0.25">
      <c r="B15" s="4"/>
      <c r="C15" s="10"/>
      <c r="D15" s="18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4" x14ac:dyDescent="0.25">
      <c r="B16" s="4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28" spans="1:24" s="1" customFormat="1" x14ac:dyDescent="0.25">
      <c r="A28"/>
      <c r="C28"/>
      <c r="O28"/>
      <c r="P28"/>
      <c r="Q28"/>
      <c r="R28"/>
      <c r="S28"/>
      <c r="T28"/>
      <c r="U28"/>
      <c r="V28"/>
      <c r="W28"/>
      <c r="X28"/>
    </row>
    <row r="29" spans="1:24" s="1" customFormat="1" x14ac:dyDescent="0.25">
      <c r="A29"/>
      <c r="C29"/>
      <c r="O29"/>
      <c r="P29"/>
      <c r="Q29"/>
      <c r="R29"/>
      <c r="S29"/>
      <c r="T29"/>
      <c r="U29"/>
      <c r="V29"/>
      <c r="W29"/>
      <c r="X29"/>
    </row>
    <row r="30" spans="1:24" s="1" customFormat="1" x14ac:dyDescent="0.25">
      <c r="A30"/>
      <c r="C30"/>
      <c r="O30"/>
      <c r="P30"/>
      <c r="Q30"/>
      <c r="R30"/>
      <c r="S30"/>
      <c r="T30"/>
      <c r="U30"/>
      <c r="V30"/>
      <c r="W30"/>
      <c r="X30"/>
    </row>
    <row r="31" spans="1:24" s="1" customFormat="1" x14ac:dyDescent="0.25">
      <c r="A31"/>
      <c r="C31"/>
      <c r="O31"/>
      <c r="P31"/>
      <c r="Q31"/>
      <c r="R31"/>
      <c r="S31"/>
      <c r="T31"/>
      <c r="U31"/>
      <c r="V31"/>
      <c r="W31"/>
      <c r="X31"/>
    </row>
    <row r="32" spans="1:24" s="1" customFormat="1" x14ac:dyDescent="0.25">
      <c r="A32"/>
      <c r="C32"/>
      <c r="O32"/>
      <c r="P32"/>
      <c r="Q32"/>
      <c r="R32"/>
      <c r="S32"/>
      <c r="T32"/>
      <c r="U32"/>
      <c r="V32"/>
      <c r="W32"/>
      <c r="X32"/>
    </row>
    <row r="33" spans="1:24" s="1" customFormat="1" x14ac:dyDescent="0.25">
      <c r="A33"/>
      <c r="C33"/>
      <c r="O33"/>
      <c r="P33"/>
      <c r="Q33"/>
      <c r="R33"/>
      <c r="S33"/>
      <c r="T33"/>
      <c r="U33"/>
      <c r="V33"/>
      <c r="W33"/>
      <c r="X33"/>
    </row>
    <row r="34" spans="1:24" s="1" customFormat="1" x14ac:dyDescent="0.25">
      <c r="A34"/>
      <c r="C34"/>
      <c r="O34"/>
      <c r="P34"/>
      <c r="Q34"/>
      <c r="R34"/>
      <c r="S34"/>
      <c r="T34"/>
      <c r="U34"/>
      <c r="V34"/>
      <c r="W34"/>
      <c r="X34"/>
    </row>
    <row r="35" spans="1:24" s="1" customFormat="1" x14ac:dyDescent="0.25">
      <c r="A35"/>
      <c r="C35"/>
      <c r="O35"/>
      <c r="P35"/>
      <c r="Q35"/>
      <c r="R35"/>
      <c r="S35"/>
      <c r="T35"/>
      <c r="U35"/>
      <c r="V35"/>
      <c r="W35"/>
      <c r="X35"/>
    </row>
    <row r="36" spans="1:24" s="1" customFormat="1" x14ac:dyDescent="0.25">
      <c r="A36"/>
      <c r="C36"/>
      <c r="O36"/>
      <c r="P36"/>
      <c r="Q36"/>
      <c r="R36"/>
      <c r="S36"/>
      <c r="T36"/>
      <c r="U36"/>
      <c r="V36"/>
      <c r="W36"/>
      <c r="X36"/>
    </row>
    <row r="37" spans="1:24" s="1" customFormat="1" x14ac:dyDescent="0.25">
      <c r="A37"/>
      <c r="C37"/>
      <c r="O37"/>
      <c r="P37"/>
      <c r="Q37"/>
      <c r="R37"/>
      <c r="S37"/>
      <c r="T37"/>
      <c r="U37"/>
      <c r="V37"/>
      <c r="W37"/>
      <c r="X37"/>
    </row>
    <row r="38" spans="1:24" s="1" customFormat="1" x14ac:dyDescent="0.25">
      <c r="A38"/>
      <c r="C38"/>
      <c r="O38"/>
      <c r="P38"/>
      <c r="Q38"/>
      <c r="R38"/>
      <c r="S38"/>
      <c r="T38"/>
      <c r="U38"/>
      <c r="V38"/>
      <c r="W38"/>
      <c r="X38"/>
    </row>
    <row r="39" spans="1:24" s="1" customFormat="1" x14ac:dyDescent="0.25">
      <c r="A39"/>
      <c r="C39"/>
      <c r="O39"/>
      <c r="P39"/>
      <c r="Q39"/>
      <c r="R39"/>
      <c r="S39"/>
      <c r="T39"/>
      <c r="U39"/>
      <c r="V39"/>
      <c r="W39"/>
      <c r="X39"/>
    </row>
    <row r="40" spans="1:24" s="1" customFormat="1" x14ac:dyDescent="0.25">
      <c r="A40"/>
      <c r="C40"/>
      <c r="O40"/>
      <c r="P40"/>
      <c r="Q40"/>
      <c r="R40"/>
      <c r="S40"/>
      <c r="T40"/>
      <c r="U40"/>
      <c r="V40"/>
      <c r="W40"/>
      <c r="X40"/>
    </row>
    <row r="41" spans="1:24" s="1" customFormat="1" x14ac:dyDescent="0.25">
      <c r="A41"/>
      <c r="C41"/>
      <c r="O41"/>
      <c r="P41"/>
      <c r="Q41"/>
      <c r="R41"/>
      <c r="S41"/>
      <c r="T41"/>
      <c r="U41"/>
      <c r="V41"/>
      <c r="W41"/>
      <c r="X41"/>
    </row>
    <row r="42" spans="1:24" s="1" customFormat="1" x14ac:dyDescent="0.25">
      <c r="A42"/>
      <c r="C42"/>
      <c r="O42"/>
      <c r="P42"/>
      <c r="Q42"/>
      <c r="R42"/>
      <c r="S42"/>
      <c r="T42"/>
      <c r="U42"/>
      <c r="V42"/>
      <c r="W42"/>
      <c r="X42"/>
    </row>
    <row r="43" spans="1:24" s="1" customFormat="1" x14ac:dyDescent="0.25">
      <c r="A43"/>
      <c r="C43"/>
      <c r="O43"/>
      <c r="P43"/>
      <c r="Q43"/>
      <c r="R43"/>
      <c r="S43"/>
      <c r="T43"/>
      <c r="U43"/>
      <c r="V43"/>
      <c r="W43"/>
      <c r="X43"/>
    </row>
    <row r="44" spans="1:24" s="1" customFormat="1" x14ac:dyDescent="0.25">
      <c r="A44"/>
      <c r="C44"/>
      <c r="O44"/>
      <c r="P44"/>
      <c r="Q44"/>
      <c r="R44"/>
      <c r="S44"/>
      <c r="T44"/>
      <c r="U44"/>
      <c r="V44"/>
      <c r="W44"/>
      <c r="X44"/>
    </row>
    <row r="45" spans="1:24" s="1" customFormat="1" x14ac:dyDescent="0.25">
      <c r="A45"/>
      <c r="C45"/>
      <c r="O45"/>
      <c r="P45"/>
      <c r="Q45"/>
      <c r="R45"/>
      <c r="S45"/>
      <c r="T45"/>
      <c r="U45"/>
      <c r="V45"/>
      <c r="W45"/>
      <c r="X45"/>
    </row>
    <row r="46" spans="1:24" s="1" customFormat="1" x14ac:dyDescent="0.25">
      <c r="A46"/>
      <c r="C46"/>
      <c r="O46"/>
      <c r="P46"/>
      <c r="Q46"/>
      <c r="R46"/>
      <c r="S46"/>
      <c r="T46"/>
      <c r="U46"/>
      <c r="V46"/>
      <c r="W46"/>
      <c r="X46"/>
    </row>
    <row r="47" spans="1:24" s="1" customFormat="1" x14ac:dyDescent="0.25">
      <c r="A47"/>
      <c r="C47"/>
      <c r="O47"/>
      <c r="P47"/>
      <c r="Q47"/>
      <c r="R47"/>
      <c r="S47"/>
      <c r="T47"/>
      <c r="U47"/>
      <c r="V47"/>
      <c r="W47"/>
      <c r="X47"/>
    </row>
    <row r="48" spans="1:24" s="1" customFormat="1" x14ac:dyDescent="0.25">
      <c r="A48"/>
      <c r="C48"/>
      <c r="O48"/>
      <c r="P48"/>
      <c r="Q48"/>
      <c r="R48"/>
      <c r="S48"/>
      <c r="T48"/>
      <c r="U48"/>
      <c r="V48"/>
      <c r="W48"/>
      <c r="X48"/>
    </row>
    <row r="49" spans="1:24" s="1" customFormat="1" x14ac:dyDescent="0.25">
      <c r="A49"/>
      <c r="C49"/>
      <c r="O49"/>
      <c r="P49"/>
      <c r="Q49"/>
      <c r="R49"/>
      <c r="S49"/>
      <c r="T49"/>
      <c r="U49"/>
      <c r="V49"/>
      <c r="W49"/>
      <c r="X49"/>
    </row>
    <row r="50" spans="1:24" s="1" customFormat="1" x14ac:dyDescent="0.25">
      <c r="A50"/>
      <c r="C50"/>
      <c r="O50"/>
      <c r="P50"/>
      <c r="Q50"/>
      <c r="R50"/>
      <c r="S50"/>
      <c r="T50"/>
      <c r="U50"/>
      <c r="V50"/>
      <c r="W50"/>
      <c r="X50"/>
    </row>
    <row r="51" spans="1:24" s="1" customFormat="1" x14ac:dyDescent="0.25">
      <c r="A51"/>
      <c r="C51"/>
      <c r="O51"/>
      <c r="P51"/>
      <c r="Q51"/>
      <c r="R51"/>
      <c r="S51"/>
      <c r="T51"/>
      <c r="U51"/>
      <c r="V51"/>
      <c r="W51"/>
      <c r="X51"/>
    </row>
    <row r="52" spans="1:24" s="1" customFormat="1" x14ac:dyDescent="0.25">
      <c r="A52"/>
      <c r="C52"/>
      <c r="O52"/>
      <c r="P52"/>
      <c r="Q52"/>
      <c r="R52"/>
      <c r="S52"/>
      <c r="T52"/>
      <c r="U52"/>
      <c r="V52"/>
      <c r="W52"/>
      <c r="X52"/>
    </row>
    <row r="53" spans="1:24" s="1" customFormat="1" x14ac:dyDescent="0.25">
      <c r="A53"/>
      <c r="C53"/>
      <c r="O53"/>
      <c r="P53"/>
      <c r="Q53"/>
      <c r="R53"/>
      <c r="S53"/>
      <c r="T53"/>
      <c r="U53"/>
      <c r="V53"/>
      <c r="W53"/>
      <c r="X53"/>
    </row>
    <row r="54" spans="1:24" s="1" customFormat="1" x14ac:dyDescent="0.25">
      <c r="A54"/>
      <c r="C54"/>
      <c r="O54"/>
      <c r="P54"/>
      <c r="Q54"/>
      <c r="R54"/>
      <c r="S54"/>
      <c r="T54"/>
      <c r="U54"/>
      <c r="V54"/>
      <c r="W54"/>
      <c r="X54"/>
    </row>
    <row r="55" spans="1:24" s="1" customFormat="1" x14ac:dyDescent="0.25">
      <c r="A55"/>
      <c r="C55"/>
      <c r="O55"/>
      <c r="P55"/>
      <c r="Q55"/>
      <c r="R55"/>
      <c r="S55"/>
      <c r="T55"/>
      <c r="U55"/>
      <c r="V55"/>
      <c r="W55"/>
      <c r="X55"/>
    </row>
    <row r="56" spans="1:24" s="1" customFormat="1" x14ac:dyDescent="0.25">
      <c r="A56"/>
      <c r="C56"/>
      <c r="O56"/>
      <c r="P56"/>
      <c r="Q56"/>
      <c r="R56"/>
      <c r="S56"/>
      <c r="T56"/>
      <c r="U56"/>
      <c r="V56"/>
      <c r="W56"/>
      <c r="X56"/>
    </row>
    <row r="57" spans="1:24" s="1" customFormat="1" x14ac:dyDescent="0.25">
      <c r="A57"/>
      <c r="C57"/>
      <c r="O57"/>
      <c r="P57"/>
      <c r="Q57"/>
      <c r="R57"/>
      <c r="S57"/>
      <c r="T57"/>
      <c r="U57"/>
      <c r="V57"/>
      <c r="W57"/>
      <c r="X57"/>
    </row>
    <row r="58" spans="1:24" s="1" customFormat="1" x14ac:dyDescent="0.25">
      <c r="A58"/>
      <c r="C58"/>
      <c r="O58"/>
      <c r="P58"/>
      <c r="Q58"/>
      <c r="R58"/>
      <c r="S58"/>
      <c r="T58"/>
      <c r="U58"/>
      <c r="V58"/>
      <c r="W58"/>
      <c r="X58"/>
    </row>
    <row r="59" spans="1:24" s="1" customFormat="1" x14ac:dyDescent="0.25">
      <c r="A59"/>
      <c r="C59"/>
      <c r="O59"/>
      <c r="P59"/>
      <c r="Q59"/>
      <c r="R59"/>
      <c r="S59"/>
      <c r="T59"/>
      <c r="U59"/>
      <c r="V59"/>
      <c r="W59"/>
      <c r="X59"/>
    </row>
    <row r="60" spans="1:24" s="1" customFormat="1" x14ac:dyDescent="0.25">
      <c r="A60"/>
      <c r="C60"/>
      <c r="O60"/>
      <c r="P60"/>
      <c r="Q60"/>
      <c r="R60"/>
      <c r="S60"/>
      <c r="T60"/>
      <c r="U60"/>
      <c r="V60"/>
      <c r="W60"/>
      <c r="X60"/>
    </row>
    <row r="61" spans="1:24" s="1" customFormat="1" x14ac:dyDescent="0.25">
      <c r="A61"/>
      <c r="C61"/>
      <c r="O61"/>
      <c r="P61"/>
      <c r="Q61"/>
      <c r="R61"/>
      <c r="S61"/>
      <c r="T61"/>
      <c r="U61"/>
      <c r="V61"/>
      <c r="W61"/>
      <c r="X61"/>
    </row>
    <row r="62" spans="1:24" s="1" customFormat="1" x14ac:dyDescent="0.25">
      <c r="A62"/>
      <c r="C62"/>
      <c r="O62"/>
      <c r="P62"/>
      <c r="Q62"/>
      <c r="R62"/>
      <c r="S62"/>
      <c r="T62"/>
      <c r="U62"/>
      <c r="V62"/>
      <c r="W62"/>
      <c r="X62"/>
    </row>
    <row r="63" spans="1:24" s="1" customFormat="1" x14ac:dyDescent="0.25">
      <c r="A63"/>
      <c r="C63"/>
      <c r="O63"/>
      <c r="P63"/>
      <c r="Q63"/>
      <c r="R63"/>
      <c r="S63"/>
      <c r="T63"/>
      <c r="U63"/>
      <c r="V63"/>
      <c r="W63"/>
      <c r="X63"/>
    </row>
    <row r="64" spans="1:24" s="1" customFormat="1" x14ac:dyDescent="0.25">
      <c r="A64"/>
      <c r="C64"/>
      <c r="O64"/>
      <c r="P64"/>
      <c r="Q64"/>
      <c r="R64"/>
      <c r="S64"/>
      <c r="T64"/>
      <c r="U64"/>
      <c r="V64"/>
      <c r="W64"/>
      <c r="X64"/>
    </row>
    <row r="65" spans="1:24" s="1" customFormat="1" x14ac:dyDescent="0.25">
      <c r="A65"/>
      <c r="C65"/>
      <c r="O65"/>
      <c r="P65"/>
      <c r="Q65"/>
      <c r="R65"/>
      <c r="S65"/>
      <c r="T65"/>
      <c r="U65"/>
      <c r="V65"/>
      <c r="W65"/>
      <c r="X65"/>
    </row>
    <row r="66" spans="1:24" s="1" customFormat="1" x14ac:dyDescent="0.25">
      <c r="A66"/>
      <c r="C66"/>
      <c r="O66"/>
      <c r="P66"/>
      <c r="Q66"/>
      <c r="R66"/>
      <c r="S66"/>
      <c r="T66"/>
      <c r="U66"/>
      <c r="V66"/>
      <c r="W66"/>
      <c r="X66"/>
    </row>
    <row r="67" spans="1:24" s="1" customFormat="1" x14ac:dyDescent="0.25">
      <c r="A67"/>
      <c r="C67"/>
      <c r="O67"/>
      <c r="P67"/>
      <c r="Q67"/>
      <c r="R67"/>
      <c r="S67"/>
      <c r="T67"/>
      <c r="U67"/>
      <c r="V67"/>
      <c r="W67"/>
      <c r="X67"/>
    </row>
    <row r="68" spans="1:24" s="1" customFormat="1" x14ac:dyDescent="0.25">
      <c r="A68"/>
      <c r="C68"/>
      <c r="O68"/>
      <c r="P68"/>
      <c r="Q68"/>
      <c r="R68"/>
      <c r="S68"/>
      <c r="T68"/>
      <c r="U68"/>
      <c r="V68"/>
      <c r="W68"/>
      <c r="X68"/>
    </row>
    <row r="69" spans="1:24" s="1" customFormat="1" x14ac:dyDescent="0.25">
      <c r="A69"/>
      <c r="C69"/>
      <c r="O69"/>
      <c r="P69"/>
      <c r="Q69"/>
      <c r="R69"/>
      <c r="S69"/>
      <c r="T69"/>
      <c r="U69"/>
      <c r="V69"/>
      <c r="W69"/>
      <c r="X69"/>
    </row>
    <row r="70" spans="1:24" s="1" customFormat="1" x14ac:dyDescent="0.25">
      <c r="A70"/>
      <c r="C70"/>
      <c r="O70"/>
      <c r="P70"/>
      <c r="Q70"/>
      <c r="R70"/>
      <c r="S70"/>
      <c r="T70"/>
      <c r="U70"/>
      <c r="V70"/>
      <c r="W70"/>
      <c r="X70"/>
    </row>
    <row r="71" spans="1:24" s="1" customFormat="1" x14ac:dyDescent="0.25">
      <c r="A71"/>
      <c r="C71"/>
      <c r="O71"/>
      <c r="P71"/>
      <c r="Q71"/>
      <c r="R71"/>
      <c r="S71"/>
      <c r="T71"/>
      <c r="U71"/>
      <c r="V71"/>
      <c r="W71"/>
      <c r="X71"/>
    </row>
    <row r="72" spans="1:24" s="1" customFormat="1" x14ac:dyDescent="0.25">
      <c r="A72"/>
      <c r="C72"/>
      <c r="O72"/>
      <c r="P72"/>
      <c r="Q72"/>
      <c r="R72"/>
      <c r="S72"/>
      <c r="T72"/>
      <c r="U72"/>
      <c r="V72"/>
      <c r="W72"/>
      <c r="X72"/>
    </row>
    <row r="73" spans="1:24" s="1" customFormat="1" x14ac:dyDescent="0.25">
      <c r="A73"/>
      <c r="C73"/>
      <c r="O73"/>
      <c r="P73"/>
      <c r="Q73"/>
      <c r="R73"/>
      <c r="S73"/>
      <c r="T73"/>
      <c r="U73"/>
      <c r="V73"/>
      <c r="W73"/>
      <c r="X73"/>
    </row>
    <row r="74" spans="1:24" s="1" customFormat="1" x14ac:dyDescent="0.25">
      <c r="A74"/>
      <c r="C74"/>
      <c r="O74"/>
      <c r="P74"/>
      <c r="Q74"/>
      <c r="R74"/>
      <c r="S74"/>
      <c r="T74"/>
      <c r="U74"/>
      <c r="V74"/>
      <c r="W74"/>
      <c r="X74"/>
    </row>
    <row r="75" spans="1:24" s="1" customFormat="1" x14ac:dyDescent="0.25">
      <c r="A75"/>
      <c r="C75"/>
      <c r="O75"/>
      <c r="P75"/>
      <c r="Q75"/>
      <c r="R75"/>
      <c r="S75"/>
      <c r="T75"/>
      <c r="U75"/>
      <c r="V75"/>
      <c r="W75"/>
      <c r="X75"/>
    </row>
    <row r="76" spans="1:24" s="1" customFormat="1" x14ac:dyDescent="0.25">
      <c r="A76"/>
      <c r="C76"/>
      <c r="O76"/>
      <c r="P76"/>
      <c r="Q76"/>
      <c r="R76"/>
      <c r="S76"/>
      <c r="T76"/>
      <c r="U76"/>
      <c r="V76"/>
      <c r="W76"/>
      <c r="X76"/>
    </row>
    <row r="77" spans="1:24" s="1" customFormat="1" x14ac:dyDescent="0.25">
      <c r="A77"/>
      <c r="C77"/>
      <c r="O77"/>
      <c r="P77"/>
      <c r="Q77"/>
      <c r="R77"/>
      <c r="S77"/>
      <c r="T77"/>
      <c r="U77"/>
      <c r="V77"/>
      <c r="W77"/>
      <c r="X77"/>
    </row>
    <row r="78" spans="1:24" s="1" customFormat="1" x14ac:dyDescent="0.25">
      <c r="A78"/>
      <c r="C78"/>
      <c r="O78"/>
      <c r="P78"/>
      <c r="Q78"/>
      <c r="R78"/>
      <c r="S78"/>
      <c r="T78"/>
      <c r="U78"/>
      <c r="V78"/>
      <c r="W78"/>
      <c r="X78"/>
    </row>
    <row r="79" spans="1:24" s="1" customFormat="1" x14ac:dyDescent="0.25">
      <c r="A79"/>
      <c r="C79"/>
      <c r="O79"/>
      <c r="P79"/>
      <c r="Q79"/>
      <c r="R79"/>
      <c r="S79"/>
      <c r="T79"/>
      <c r="U79"/>
      <c r="V79"/>
      <c r="W79"/>
      <c r="X79"/>
    </row>
    <row r="80" spans="1:24" s="1" customFormat="1" x14ac:dyDescent="0.25">
      <c r="A80"/>
      <c r="C80"/>
      <c r="O80"/>
      <c r="P80"/>
      <c r="Q80"/>
      <c r="R80"/>
      <c r="S80"/>
      <c r="T80"/>
      <c r="U80"/>
      <c r="V80"/>
      <c r="W80"/>
      <c r="X80"/>
    </row>
    <row r="81" spans="1:24" s="1" customFormat="1" x14ac:dyDescent="0.25">
      <c r="A81"/>
      <c r="C81"/>
      <c r="O81"/>
      <c r="P81"/>
      <c r="Q81"/>
      <c r="R81"/>
      <c r="S81"/>
      <c r="T81"/>
      <c r="U81"/>
      <c r="V81"/>
      <c r="W81"/>
      <c r="X81"/>
    </row>
    <row r="82" spans="1:24" s="1" customFormat="1" x14ac:dyDescent="0.25">
      <c r="A82"/>
      <c r="C82"/>
      <c r="O82"/>
      <c r="P82"/>
      <c r="Q82"/>
      <c r="R82"/>
      <c r="S82"/>
      <c r="T82"/>
      <c r="U82"/>
      <c r="V82"/>
      <c r="W82"/>
      <c r="X82"/>
    </row>
    <row r="83" spans="1:24" s="1" customFormat="1" x14ac:dyDescent="0.25">
      <c r="A83"/>
      <c r="C83"/>
      <c r="O83"/>
      <c r="P83"/>
      <c r="Q83"/>
      <c r="R83"/>
      <c r="S83"/>
      <c r="T83"/>
      <c r="U83"/>
      <c r="V83"/>
      <c r="W83"/>
      <c r="X83"/>
    </row>
    <row r="84" spans="1:24" s="1" customFormat="1" x14ac:dyDescent="0.25">
      <c r="A84"/>
      <c r="C84"/>
      <c r="O84"/>
      <c r="P84"/>
      <c r="Q84"/>
      <c r="R84"/>
      <c r="S84"/>
      <c r="T84"/>
      <c r="U84"/>
      <c r="V84"/>
      <c r="W84"/>
      <c r="X84"/>
    </row>
    <row r="85" spans="1:24" s="1" customFormat="1" x14ac:dyDescent="0.25">
      <c r="A85"/>
      <c r="C85"/>
      <c r="O85"/>
      <c r="P85"/>
      <c r="Q85"/>
      <c r="R85"/>
      <c r="S85"/>
      <c r="T85"/>
      <c r="U85"/>
      <c r="V85"/>
      <c r="W85"/>
      <c r="X85"/>
    </row>
    <row r="86" spans="1:24" s="1" customFormat="1" x14ac:dyDescent="0.25">
      <c r="A86"/>
      <c r="C86"/>
      <c r="O86"/>
      <c r="P86"/>
      <c r="Q86"/>
      <c r="R86"/>
      <c r="S86"/>
      <c r="T86"/>
      <c r="U86"/>
      <c r="V86"/>
      <c r="W86"/>
      <c r="X86"/>
    </row>
    <row r="87" spans="1:24" s="1" customFormat="1" x14ac:dyDescent="0.25">
      <c r="A87"/>
      <c r="C87"/>
      <c r="O87"/>
      <c r="P87"/>
      <c r="Q87"/>
      <c r="R87"/>
      <c r="S87"/>
      <c r="T87"/>
      <c r="U87"/>
      <c r="V87"/>
      <c r="W87"/>
      <c r="X87"/>
    </row>
    <row r="88" spans="1:24" s="1" customFormat="1" x14ac:dyDescent="0.25">
      <c r="A88"/>
      <c r="C88"/>
      <c r="O88"/>
      <c r="P88"/>
      <c r="Q88"/>
      <c r="R88"/>
      <c r="S88"/>
      <c r="T88"/>
      <c r="U88"/>
      <c r="V88"/>
      <c r="W88"/>
      <c r="X88"/>
    </row>
    <row r="89" spans="1:24" s="1" customFormat="1" x14ac:dyDescent="0.25">
      <c r="A89"/>
      <c r="C89"/>
      <c r="O89"/>
      <c r="P89"/>
      <c r="Q89"/>
      <c r="R89"/>
      <c r="S89"/>
      <c r="T89"/>
      <c r="U89"/>
      <c r="V89"/>
      <c r="W89"/>
      <c r="X89"/>
    </row>
    <row r="90" spans="1:24" s="1" customFormat="1" x14ac:dyDescent="0.25">
      <c r="A90"/>
      <c r="C90"/>
      <c r="O90"/>
      <c r="P90"/>
      <c r="Q90"/>
      <c r="R90"/>
      <c r="S90"/>
      <c r="T90"/>
      <c r="U90"/>
      <c r="V90"/>
      <c r="W90"/>
      <c r="X90"/>
    </row>
    <row r="91" spans="1:24" s="1" customFormat="1" x14ac:dyDescent="0.25">
      <c r="A91"/>
      <c r="C91"/>
      <c r="O91"/>
      <c r="P91"/>
      <c r="Q91"/>
      <c r="R91"/>
      <c r="S91"/>
      <c r="T91"/>
      <c r="U91"/>
      <c r="V91"/>
      <c r="W91"/>
      <c r="X91"/>
    </row>
    <row r="92" spans="1:24" s="1" customFormat="1" x14ac:dyDescent="0.25">
      <c r="A92"/>
      <c r="C92"/>
      <c r="O92"/>
      <c r="P92"/>
      <c r="Q92"/>
      <c r="R92"/>
      <c r="S92"/>
      <c r="T92"/>
      <c r="U92"/>
      <c r="V92"/>
      <c r="W92"/>
      <c r="X92"/>
    </row>
    <row r="93" spans="1:24" s="1" customFormat="1" x14ac:dyDescent="0.25">
      <c r="A93"/>
      <c r="C93"/>
      <c r="O93"/>
      <c r="P93"/>
      <c r="Q93"/>
      <c r="R93"/>
      <c r="S93"/>
      <c r="T93"/>
      <c r="U93"/>
      <c r="V93"/>
      <c r="W93"/>
      <c r="X93"/>
    </row>
    <row r="94" spans="1:24" s="1" customFormat="1" x14ac:dyDescent="0.25">
      <c r="A94"/>
      <c r="C94"/>
      <c r="O94"/>
      <c r="P94"/>
      <c r="Q94"/>
      <c r="R94"/>
      <c r="S94"/>
      <c r="T94"/>
      <c r="U94"/>
      <c r="V94"/>
      <c r="W94"/>
      <c r="X94"/>
    </row>
    <row r="95" spans="1:24" s="1" customFormat="1" x14ac:dyDescent="0.25">
      <c r="A95"/>
      <c r="C95"/>
      <c r="O95"/>
      <c r="P95"/>
      <c r="Q95"/>
      <c r="R95"/>
      <c r="S95"/>
      <c r="T95"/>
      <c r="U95"/>
      <c r="V95"/>
      <c r="W95"/>
      <c r="X95"/>
    </row>
    <row r="96" spans="1:24" s="1" customFormat="1" x14ac:dyDescent="0.25">
      <c r="A96"/>
      <c r="C96"/>
      <c r="O96"/>
      <c r="P96"/>
      <c r="Q96"/>
      <c r="R96"/>
      <c r="S96"/>
      <c r="T96"/>
      <c r="U96"/>
      <c r="V96"/>
      <c r="W96"/>
      <c r="X96"/>
    </row>
    <row r="97" spans="1:24" s="1" customFormat="1" x14ac:dyDescent="0.25">
      <c r="A97"/>
      <c r="C97"/>
      <c r="O97"/>
      <c r="P97"/>
      <c r="Q97"/>
      <c r="R97"/>
      <c r="S97"/>
      <c r="T97"/>
      <c r="U97"/>
      <c r="V97"/>
      <c r="W97"/>
      <c r="X97"/>
    </row>
    <row r="98" spans="1:24" s="1" customFormat="1" x14ac:dyDescent="0.25">
      <c r="A98"/>
      <c r="C98"/>
      <c r="O98"/>
      <c r="P98"/>
      <c r="Q98"/>
      <c r="R98"/>
      <c r="S98"/>
      <c r="T98"/>
      <c r="U98"/>
      <c r="V98"/>
      <c r="W98"/>
      <c r="X98"/>
    </row>
    <row r="99" spans="1:24" s="1" customFormat="1" x14ac:dyDescent="0.25">
      <c r="A99"/>
      <c r="C99"/>
      <c r="O99"/>
      <c r="P99"/>
      <c r="Q99"/>
      <c r="R99"/>
      <c r="S99"/>
      <c r="T99"/>
      <c r="U99"/>
      <c r="V99"/>
      <c r="W99"/>
      <c r="X99"/>
    </row>
    <row r="100" spans="1:24" s="1" customFormat="1" x14ac:dyDescent="0.25">
      <c r="A100"/>
      <c r="C100"/>
      <c r="O100"/>
      <c r="P100"/>
      <c r="Q100"/>
      <c r="R100"/>
      <c r="S100"/>
      <c r="T100"/>
      <c r="U100"/>
      <c r="V100"/>
      <c r="W100"/>
      <c r="X100"/>
    </row>
    <row r="101" spans="1:24" s="1" customFormat="1" x14ac:dyDescent="0.25">
      <c r="A101"/>
      <c r="C101"/>
      <c r="O101"/>
      <c r="P101"/>
      <c r="Q101"/>
      <c r="R101"/>
      <c r="S101"/>
      <c r="T101"/>
      <c r="U101"/>
      <c r="V101"/>
      <c r="W101"/>
      <c r="X101"/>
    </row>
    <row r="102" spans="1:24" s="1" customFormat="1" x14ac:dyDescent="0.25">
      <c r="A102"/>
      <c r="C102"/>
      <c r="O102"/>
      <c r="P102"/>
      <c r="Q102"/>
      <c r="R102"/>
      <c r="S102"/>
      <c r="T102"/>
      <c r="U102"/>
      <c r="V102"/>
      <c r="W102"/>
      <c r="X102"/>
    </row>
    <row r="103" spans="1:24" s="1" customFormat="1" x14ac:dyDescent="0.25">
      <c r="A103"/>
      <c r="C103"/>
      <c r="O103"/>
      <c r="P103"/>
      <c r="Q103"/>
      <c r="R103"/>
      <c r="S103"/>
      <c r="T103"/>
      <c r="U103"/>
      <c r="V103"/>
      <c r="W103"/>
      <c r="X103"/>
    </row>
    <row r="104" spans="1:24" s="1" customFormat="1" x14ac:dyDescent="0.25">
      <c r="A104"/>
      <c r="C104"/>
      <c r="O104"/>
      <c r="P104"/>
      <c r="Q104"/>
      <c r="R104"/>
      <c r="S104"/>
      <c r="T104"/>
      <c r="U104"/>
      <c r="V104"/>
      <c r="W104"/>
      <c r="X104"/>
    </row>
    <row r="105" spans="1:24" s="1" customFormat="1" x14ac:dyDescent="0.25">
      <c r="A105"/>
      <c r="C105"/>
      <c r="O105"/>
      <c r="P105"/>
      <c r="Q105"/>
      <c r="R105"/>
      <c r="S105"/>
      <c r="T105"/>
      <c r="U105"/>
      <c r="V105"/>
      <c r="W105"/>
      <c r="X105"/>
    </row>
    <row r="106" spans="1:24" s="1" customFormat="1" x14ac:dyDescent="0.25">
      <c r="A106"/>
      <c r="C106"/>
      <c r="O106"/>
      <c r="P106"/>
      <c r="Q106"/>
      <c r="R106"/>
      <c r="S106"/>
      <c r="T106"/>
      <c r="U106"/>
      <c r="V106"/>
      <c r="W106"/>
      <c r="X106"/>
    </row>
    <row r="107" spans="1:24" s="1" customFormat="1" x14ac:dyDescent="0.25">
      <c r="A107"/>
      <c r="C107"/>
      <c r="O107"/>
      <c r="P107"/>
      <c r="Q107"/>
      <c r="R107"/>
      <c r="S107"/>
      <c r="T107"/>
      <c r="U107"/>
      <c r="V107"/>
      <c r="W107"/>
      <c r="X107"/>
    </row>
    <row r="108" spans="1:24" s="1" customFormat="1" x14ac:dyDescent="0.25">
      <c r="A108"/>
      <c r="C108"/>
      <c r="O108"/>
      <c r="P108"/>
      <c r="Q108"/>
      <c r="R108"/>
      <c r="S108"/>
      <c r="T108"/>
      <c r="U108"/>
      <c r="V108"/>
      <c r="W108"/>
      <c r="X108"/>
    </row>
    <row r="109" spans="1:24" s="1" customFormat="1" x14ac:dyDescent="0.25">
      <c r="A109"/>
      <c r="C109"/>
      <c r="O109"/>
      <c r="P109"/>
      <c r="Q109"/>
      <c r="R109"/>
      <c r="S109"/>
      <c r="T109"/>
      <c r="U109"/>
      <c r="V109"/>
      <c r="W109"/>
      <c r="X109"/>
    </row>
    <row r="110" spans="1:24" s="1" customFormat="1" x14ac:dyDescent="0.25">
      <c r="A110"/>
      <c r="C110"/>
      <c r="O110"/>
      <c r="P110"/>
      <c r="Q110"/>
      <c r="R110"/>
      <c r="S110"/>
      <c r="T110"/>
      <c r="U110"/>
      <c r="V110"/>
      <c r="W110"/>
      <c r="X110"/>
    </row>
    <row r="111" spans="1:24" s="1" customFormat="1" x14ac:dyDescent="0.25">
      <c r="A111"/>
      <c r="C111"/>
      <c r="O111"/>
      <c r="P111"/>
      <c r="Q111"/>
      <c r="R111"/>
      <c r="S111"/>
      <c r="T111"/>
      <c r="U111"/>
      <c r="V111"/>
      <c r="W111"/>
      <c r="X111"/>
    </row>
    <row r="112" spans="1:24" s="1" customFormat="1" x14ac:dyDescent="0.25">
      <c r="A112"/>
      <c r="C112"/>
      <c r="O112"/>
      <c r="P112"/>
      <c r="Q112"/>
      <c r="R112"/>
      <c r="S112"/>
      <c r="T112"/>
      <c r="U112"/>
      <c r="V112"/>
      <c r="W112"/>
      <c r="X112"/>
    </row>
    <row r="113" spans="1:24" s="1" customFormat="1" x14ac:dyDescent="0.25">
      <c r="A113"/>
      <c r="C113"/>
      <c r="O113"/>
      <c r="P113"/>
      <c r="Q113"/>
      <c r="R113"/>
      <c r="S113"/>
      <c r="T113"/>
      <c r="U113"/>
      <c r="V113"/>
      <c r="W113"/>
      <c r="X113"/>
    </row>
    <row r="114" spans="1:24" s="1" customFormat="1" x14ac:dyDescent="0.25">
      <c r="A114"/>
      <c r="C114"/>
      <c r="O114"/>
      <c r="P114"/>
      <c r="Q114"/>
      <c r="R114"/>
      <c r="S114"/>
      <c r="T114"/>
      <c r="U114"/>
      <c r="V114"/>
      <c r="W114"/>
      <c r="X114"/>
    </row>
    <row r="115" spans="1:24" s="1" customFormat="1" x14ac:dyDescent="0.25">
      <c r="A115"/>
      <c r="C115"/>
      <c r="O115"/>
      <c r="P115"/>
      <c r="Q115"/>
      <c r="R115"/>
      <c r="S115"/>
      <c r="T115"/>
      <c r="U115"/>
      <c r="V115"/>
      <c r="W115"/>
      <c r="X115"/>
    </row>
    <row r="116" spans="1:24" s="1" customFormat="1" x14ac:dyDescent="0.25">
      <c r="A116"/>
      <c r="C116"/>
      <c r="O116"/>
      <c r="P116"/>
      <c r="Q116"/>
      <c r="R116"/>
      <c r="S116"/>
      <c r="T116"/>
      <c r="U116"/>
      <c r="V116"/>
      <c r="W116"/>
      <c r="X116"/>
    </row>
    <row r="117" spans="1:24" s="1" customFormat="1" x14ac:dyDescent="0.25">
      <c r="A117"/>
      <c r="C117"/>
      <c r="O117"/>
      <c r="P117"/>
      <c r="Q117"/>
      <c r="R117"/>
      <c r="S117"/>
      <c r="T117"/>
      <c r="U117"/>
      <c r="V117"/>
      <c r="W117"/>
      <c r="X117"/>
    </row>
    <row r="118" spans="1:24" s="1" customFormat="1" x14ac:dyDescent="0.25">
      <c r="A118"/>
      <c r="C118"/>
      <c r="O118"/>
      <c r="P118"/>
      <c r="Q118"/>
      <c r="R118"/>
      <c r="S118"/>
      <c r="T118"/>
      <c r="U118"/>
      <c r="V118"/>
      <c r="W118"/>
      <c r="X118"/>
    </row>
    <row r="119" spans="1:24" s="1" customFormat="1" x14ac:dyDescent="0.25">
      <c r="A119"/>
      <c r="C119"/>
      <c r="O119"/>
      <c r="P119"/>
      <c r="Q119"/>
      <c r="R119"/>
      <c r="S119"/>
      <c r="T119"/>
      <c r="U119"/>
      <c r="V119"/>
      <c r="W119"/>
      <c r="X119"/>
    </row>
    <row r="120" spans="1:24" s="1" customFormat="1" x14ac:dyDescent="0.25">
      <c r="A120"/>
      <c r="C120"/>
      <c r="O120"/>
      <c r="P120"/>
      <c r="Q120"/>
      <c r="R120"/>
      <c r="S120"/>
      <c r="T120"/>
      <c r="U120"/>
      <c r="V120"/>
      <c r="W120"/>
      <c r="X120"/>
    </row>
    <row r="121" spans="1:24" s="1" customFormat="1" x14ac:dyDescent="0.25">
      <c r="A121"/>
      <c r="C121"/>
      <c r="O121"/>
      <c r="P121"/>
      <c r="Q121"/>
      <c r="R121"/>
      <c r="S121"/>
      <c r="T121"/>
      <c r="U121"/>
      <c r="V121"/>
      <c r="W121"/>
      <c r="X121"/>
    </row>
    <row r="122" spans="1:24" s="1" customFormat="1" x14ac:dyDescent="0.25">
      <c r="A122"/>
      <c r="C122"/>
      <c r="O122"/>
      <c r="P122"/>
      <c r="Q122"/>
      <c r="R122"/>
      <c r="S122"/>
      <c r="T122"/>
      <c r="U122"/>
      <c r="V122"/>
      <c r="W122"/>
      <c r="X122"/>
    </row>
    <row r="123" spans="1:24" s="1" customFormat="1" x14ac:dyDescent="0.25">
      <c r="A123"/>
      <c r="C123"/>
      <c r="O123"/>
      <c r="P123"/>
      <c r="Q123"/>
      <c r="R123"/>
      <c r="S123"/>
      <c r="T123"/>
      <c r="U123"/>
      <c r="V123"/>
      <c r="W123"/>
      <c r="X123"/>
    </row>
    <row r="124" spans="1:24" s="1" customFormat="1" x14ac:dyDescent="0.25">
      <c r="A124"/>
      <c r="C124"/>
      <c r="O124"/>
      <c r="P124"/>
      <c r="Q124"/>
      <c r="R124"/>
      <c r="S124"/>
      <c r="T124"/>
      <c r="U124"/>
      <c r="V124"/>
      <c r="W124"/>
      <c r="X124"/>
    </row>
    <row r="125" spans="1:24" s="1" customFormat="1" x14ac:dyDescent="0.25">
      <c r="A125"/>
      <c r="C125"/>
      <c r="O125"/>
      <c r="P125"/>
      <c r="Q125"/>
      <c r="R125"/>
      <c r="S125"/>
      <c r="T125"/>
      <c r="U125"/>
      <c r="V125"/>
      <c r="W125"/>
      <c r="X125"/>
    </row>
    <row r="126" spans="1:24" s="1" customFormat="1" x14ac:dyDescent="0.25">
      <c r="A126"/>
      <c r="C126"/>
      <c r="O126"/>
      <c r="P126"/>
      <c r="Q126"/>
      <c r="R126"/>
      <c r="S126"/>
      <c r="T126"/>
      <c r="U126"/>
      <c r="V126"/>
      <c r="W126"/>
      <c r="X126"/>
    </row>
    <row r="127" spans="1:24" s="1" customFormat="1" x14ac:dyDescent="0.25">
      <c r="A127"/>
      <c r="C127"/>
      <c r="O127"/>
      <c r="P127"/>
      <c r="Q127"/>
      <c r="R127"/>
      <c r="S127"/>
      <c r="T127"/>
      <c r="U127"/>
      <c r="V127"/>
      <c r="W127"/>
      <c r="X127"/>
    </row>
    <row r="128" spans="1:24" s="1" customFormat="1" x14ac:dyDescent="0.25">
      <c r="A128"/>
      <c r="C128"/>
      <c r="O128"/>
      <c r="P128"/>
      <c r="Q128"/>
      <c r="R128"/>
      <c r="S128"/>
      <c r="T128"/>
      <c r="U128"/>
      <c r="V128"/>
      <c r="W128"/>
      <c r="X128"/>
    </row>
    <row r="129" spans="1:24" s="1" customFormat="1" x14ac:dyDescent="0.25">
      <c r="A129"/>
      <c r="C129"/>
      <c r="O129"/>
      <c r="P129"/>
      <c r="Q129"/>
      <c r="R129"/>
      <c r="S129"/>
      <c r="T129"/>
      <c r="U129"/>
      <c r="V129"/>
      <c r="W129"/>
      <c r="X129"/>
    </row>
    <row r="130" spans="1:24" s="1" customFormat="1" x14ac:dyDescent="0.25">
      <c r="A130"/>
      <c r="C130"/>
      <c r="O130"/>
      <c r="P130"/>
      <c r="Q130"/>
      <c r="R130"/>
      <c r="S130"/>
      <c r="T130"/>
      <c r="U130"/>
      <c r="V130"/>
      <c r="W130"/>
      <c r="X130"/>
    </row>
    <row r="131" spans="1:24" s="1" customFormat="1" x14ac:dyDescent="0.25">
      <c r="A131"/>
      <c r="C131"/>
      <c r="O131"/>
      <c r="P131"/>
      <c r="Q131"/>
      <c r="R131"/>
      <c r="S131"/>
      <c r="T131"/>
      <c r="U131"/>
      <c r="V131"/>
      <c r="W131"/>
      <c r="X131"/>
    </row>
    <row r="132" spans="1:24" s="1" customFormat="1" x14ac:dyDescent="0.25">
      <c r="A132"/>
      <c r="C132"/>
      <c r="O132"/>
      <c r="P132"/>
      <c r="Q132"/>
      <c r="R132"/>
      <c r="S132"/>
      <c r="T132"/>
      <c r="U132"/>
      <c r="V132"/>
      <c r="W132"/>
      <c r="X132"/>
    </row>
    <row r="133" spans="1:24" s="1" customFormat="1" x14ac:dyDescent="0.25">
      <c r="A133"/>
      <c r="C133"/>
      <c r="O133"/>
      <c r="P133"/>
      <c r="Q133"/>
      <c r="R133"/>
      <c r="S133"/>
      <c r="T133"/>
      <c r="U133"/>
      <c r="V133"/>
      <c r="W133"/>
      <c r="X133"/>
    </row>
    <row r="134" spans="1:24" s="1" customFormat="1" x14ac:dyDescent="0.25">
      <c r="A134"/>
      <c r="C134"/>
      <c r="O134"/>
      <c r="P134"/>
      <c r="Q134"/>
      <c r="R134"/>
      <c r="S134"/>
      <c r="T134"/>
      <c r="U134"/>
      <c r="V134"/>
      <c r="W134"/>
      <c r="X134"/>
    </row>
    <row r="135" spans="1:24" s="1" customFormat="1" x14ac:dyDescent="0.25">
      <c r="A135"/>
      <c r="C135"/>
      <c r="O135"/>
      <c r="P135"/>
      <c r="Q135"/>
      <c r="R135"/>
      <c r="S135"/>
      <c r="T135"/>
      <c r="U135"/>
      <c r="V135"/>
      <c r="W135"/>
      <c r="X135"/>
    </row>
    <row r="136" spans="1:24" s="1" customFormat="1" x14ac:dyDescent="0.25">
      <c r="A136"/>
      <c r="C136"/>
      <c r="O136"/>
      <c r="P136"/>
      <c r="Q136"/>
      <c r="R136"/>
      <c r="S136"/>
      <c r="T136"/>
      <c r="U136"/>
      <c r="V136"/>
      <c r="W136"/>
      <c r="X136"/>
    </row>
    <row r="137" spans="1:24" s="1" customFormat="1" x14ac:dyDescent="0.25">
      <c r="A137"/>
      <c r="C137"/>
      <c r="O137"/>
      <c r="P137"/>
      <c r="Q137"/>
      <c r="R137"/>
      <c r="S137"/>
      <c r="T137"/>
      <c r="U137"/>
      <c r="V137"/>
      <c r="W137"/>
      <c r="X137"/>
    </row>
    <row r="138" spans="1:24" s="1" customFormat="1" x14ac:dyDescent="0.25">
      <c r="A138"/>
      <c r="C138"/>
      <c r="O138"/>
      <c r="P138"/>
      <c r="Q138"/>
      <c r="R138"/>
      <c r="S138"/>
      <c r="T138"/>
      <c r="U138"/>
      <c r="V138"/>
      <c r="W138"/>
      <c r="X138"/>
    </row>
    <row r="139" spans="1:24" s="1" customFormat="1" x14ac:dyDescent="0.25">
      <c r="A139"/>
      <c r="C139"/>
      <c r="O139"/>
      <c r="P139"/>
      <c r="Q139"/>
      <c r="R139"/>
      <c r="S139"/>
      <c r="T139"/>
      <c r="U139"/>
      <c r="V139"/>
      <c r="W139"/>
      <c r="X139"/>
    </row>
    <row r="140" spans="1:24" s="1" customFormat="1" x14ac:dyDescent="0.25">
      <c r="A140"/>
      <c r="C140"/>
      <c r="O140"/>
      <c r="P140"/>
      <c r="Q140"/>
      <c r="R140"/>
      <c r="S140"/>
      <c r="T140"/>
      <c r="U140"/>
      <c r="V140"/>
      <c r="W140"/>
      <c r="X140"/>
    </row>
    <row r="141" spans="1:24" s="1" customFormat="1" x14ac:dyDescent="0.25">
      <c r="A141"/>
      <c r="C141"/>
      <c r="O141"/>
      <c r="P141"/>
      <c r="Q141"/>
      <c r="R141"/>
      <c r="S141"/>
      <c r="T141"/>
      <c r="U141"/>
      <c r="V141"/>
      <c r="W141"/>
      <c r="X141"/>
    </row>
    <row r="142" spans="1:24" s="1" customFormat="1" x14ac:dyDescent="0.25">
      <c r="A142"/>
      <c r="C142"/>
      <c r="O142"/>
      <c r="P142"/>
      <c r="Q142"/>
      <c r="R142"/>
      <c r="S142"/>
      <c r="T142"/>
      <c r="U142"/>
      <c r="V142"/>
      <c r="W142"/>
      <c r="X142"/>
    </row>
    <row r="143" spans="1:24" s="1" customFormat="1" x14ac:dyDescent="0.25">
      <c r="A143"/>
      <c r="C143"/>
      <c r="O143"/>
      <c r="P143"/>
      <c r="Q143"/>
      <c r="R143"/>
      <c r="S143"/>
      <c r="T143"/>
      <c r="U143"/>
      <c r="V143"/>
      <c r="W143"/>
      <c r="X143"/>
    </row>
    <row r="144" spans="1:24" s="1" customFormat="1" x14ac:dyDescent="0.25">
      <c r="A144"/>
      <c r="C144"/>
      <c r="O144"/>
      <c r="P144"/>
      <c r="Q144"/>
      <c r="R144"/>
      <c r="S144"/>
      <c r="T144"/>
      <c r="U144"/>
      <c r="V144"/>
      <c r="W144"/>
      <c r="X144"/>
    </row>
    <row r="145" spans="1:24" s="1" customFormat="1" x14ac:dyDescent="0.25">
      <c r="A145"/>
      <c r="C145"/>
      <c r="O145"/>
      <c r="P145"/>
      <c r="Q145"/>
      <c r="R145"/>
      <c r="S145"/>
      <c r="T145"/>
      <c r="U145"/>
      <c r="V145"/>
      <c r="W145"/>
      <c r="X145"/>
    </row>
    <row r="146" spans="1:24" s="1" customFormat="1" x14ac:dyDescent="0.25">
      <c r="A146"/>
      <c r="C146"/>
      <c r="O146"/>
      <c r="P146"/>
      <c r="Q146"/>
      <c r="R146"/>
      <c r="S146"/>
      <c r="T146"/>
      <c r="U146"/>
      <c r="V146"/>
      <c r="W146"/>
      <c r="X146"/>
    </row>
    <row r="147" spans="1:24" s="1" customFormat="1" x14ac:dyDescent="0.25">
      <c r="A147"/>
      <c r="C147"/>
      <c r="O147"/>
      <c r="P147"/>
      <c r="Q147"/>
      <c r="R147"/>
      <c r="S147"/>
      <c r="T147"/>
      <c r="U147"/>
      <c r="V147"/>
      <c r="W147"/>
      <c r="X147"/>
    </row>
    <row r="148" spans="1:24" s="1" customFormat="1" x14ac:dyDescent="0.25">
      <c r="A148"/>
      <c r="C148"/>
      <c r="O148"/>
      <c r="P148"/>
      <c r="Q148"/>
      <c r="R148"/>
      <c r="S148"/>
      <c r="T148"/>
      <c r="U148"/>
      <c r="V148"/>
      <c r="W148"/>
      <c r="X148"/>
    </row>
    <row r="149" spans="1:24" s="1" customFormat="1" x14ac:dyDescent="0.25">
      <c r="A149"/>
      <c r="C149"/>
      <c r="O149"/>
      <c r="P149"/>
      <c r="Q149"/>
      <c r="R149"/>
      <c r="S149"/>
      <c r="T149"/>
      <c r="U149"/>
      <c r="V149"/>
      <c r="W149"/>
      <c r="X149"/>
    </row>
    <row r="150" spans="1:24" s="1" customFormat="1" x14ac:dyDescent="0.25">
      <c r="A150"/>
      <c r="C150"/>
      <c r="O150"/>
      <c r="P150"/>
      <c r="Q150"/>
      <c r="R150"/>
      <c r="S150"/>
      <c r="T150"/>
      <c r="U150"/>
      <c r="V150"/>
      <c r="W150"/>
      <c r="X150"/>
    </row>
    <row r="151" spans="1:24" s="1" customFormat="1" x14ac:dyDescent="0.25">
      <c r="A151"/>
      <c r="C151"/>
      <c r="O151"/>
      <c r="P151"/>
      <c r="Q151"/>
      <c r="R151"/>
      <c r="S151"/>
      <c r="T151"/>
      <c r="U151"/>
      <c r="V151"/>
      <c r="W151"/>
      <c r="X151"/>
    </row>
    <row r="152" spans="1:24" s="1" customFormat="1" x14ac:dyDescent="0.25">
      <c r="A152"/>
      <c r="C152"/>
      <c r="O152"/>
      <c r="P152"/>
      <c r="Q152"/>
      <c r="R152"/>
      <c r="S152"/>
      <c r="T152"/>
      <c r="U152"/>
      <c r="V152"/>
      <c r="W152"/>
      <c r="X152"/>
    </row>
    <row r="153" spans="1:24" s="1" customFormat="1" x14ac:dyDescent="0.25">
      <c r="A153"/>
      <c r="C153"/>
      <c r="O153"/>
      <c r="P153"/>
      <c r="Q153"/>
      <c r="R153"/>
      <c r="S153"/>
      <c r="T153"/>
      <c r="U153"/>
      <c r="V153"/>
      <c r="W153"/>
      <c r="X153"/>
    </row>
    <row r="154" spans="1:24" s="1" customFormat="1" x14ac:dyDescent="0.25">
      <c r="A154"/>
      <c r="C154"/>
      <c r="O154"/>
      <c r="P154"/>
      <c r="Q154"/>
      <c r="R154"/>
      <c r="S154"/>
      <c r="T154"/>
      <c r="U154"/>
      <c r="V154"/>
      <c r="W154"/>
      <c r="X154"/>
    </row>
    <row r="155" spans="1:24" s="1" customFormat="1" x14ac:dyDescent="0.25">
      <c r="A155"/>
      <c r="C155"/>
      <c r="O155"/>
      <c r="P155"/>
      <c r="Q155"/>
      <c r="R155"/>
      <c r="S155"/>
      <c r="T155"/>
      <c r="U155"/>
      <c r="V155"/>
      <c r="W155"/>
      <c r="X155"/>
    </row>
    <row r="156" spans="1:24" s="1" customFormat="1" x14ac:dyDescent="0.25">
      <c r="A156"/>
      <c r="C156"/>
      <c r="O156"/>
      <c r="P156"/>
      <c r="Q156"/>
      <c r="R156"/>
      <c r="S156"/>
      <c r="T156"/>
      <c r="U156"/>
      <c r="V156"/>
      <c r="W156"/>
      <c r="X156"/>
    </row>
    <row r="157" spans="1:24" s="1" customFormat="1" x14ac:dyDescent="0.25">
      <c r="A157"/>
      <c r="C157"/>
      <c r="O157"/>
      <c r="P157"/>
      <c r="Q157"/>
      <c r="R157"/>
      <c r="S157"/>
      <c r="T157"/>
      <c r="U157"/>
      <c r="V157"/>
      <c r="W157"/>
      <c r="X157"/>
    </row>
    <row r="158" spans="1:24" s="1" customFormat="1" x14ac:dyDescent="0.25">
      <c r="A158"/>
      <c r="C158"/>
      <c r="O158"/>
      <c r="P158"/>
      <c r="Q158"/>
      <c r="R158"/>
      <c r="S158"/>
      <c r="T158"/>
      <c r="U158"/>
      <c r="V158"/>
      <c r="W158"/>
      <c r="X158"/>
    </row>
    <row r="159" spans="1:24" s="1" customFormat="1" x14ac:dyDescent="0.25">
      <c r="A159"/>
      <c r="C159"/>
      <c r="O159"/>
      <c r="P159"/>
      <c r="Q159"/>
      <c r="R159"/>
      <c r="S159"/>
      <c r="T159"/>
      <c r="U159"/>
      <c r="V159"/>
      <c r="W159"/>
      <c r="X159"/>
    </row>
    <row r="160" spans="1:24" s="1" customFormat="1" x14ac:dyDescent="0.25">
      <c r="A160"/>
      <c r="C160"/>
      <c r="O160"/>
      <c r="P160"/>
      <c r="Q160"/>
      <c r="R160"/>
      <c r="S160"/>
      <c r="T160"/>
      <c r="U160"/>
      <c r="V160"/>
      <c r="W160"/>
      <c r="X160"/>
    </row>
    <row r="161" spans="1:24" s="1" customFormat="1" x14ac:dyDescent="0.25">
      <c r="A161"/>
      <c r="C161"/>
      <c r="O161"/>
      <c r="P161"/>
      <c r="Q161"/>
      <c r="R161"/>
      <c r="S161"/>
      <c r="T161"/>
      <c r="U161"/>
      <c r="V161"/>
      <c r="W161"/>
      <c r="X161"/>
    </row>
    <row r="162" spans="1:24" s="1" customFormat="1" x14ac:dyDescent="0.25">
      <c r="A162"/>
      <c r="C162"/>
      <c r="O162"/>
      <c r="P162"/>
      <c r="Q162"/>
      <c r="R162"/>
      <c r="S162"/>
      <c r="T162"/>
      <c r="U162"/>
      <c r="V162"/>
      <c r="W162"/>
      <c r="X162"/>
    </row>
    <row r="163" spans="1:24" s="1" customFormat="1" x14ac:dyDescent="0.25">
      <c r="A163"/>
      <c r="C163"/>
      <c r="O163"/>
      <c r="P163"/>
      <c r="Q163"/>
      <c r="R163"/>
      <c r="S163"/>
      <c r="T163"/>
      <c r="U163"/>
      <c r="V163"/>
      <c r="W163"/>
      <c r="X163"/>
    </row>
    <row r="164" spans="1:24" s="1" customFormat="1" x14ac:dyDescent="0.25">
      <c r="A164"/>
      <c r="C164"/>
      <c r="O164"/>
      <c r="P164"/>
      <c r="Q164"/>
      <c r="R164"/>
      <c r="S164"/>
      <c r="T164"/>
      <c r="U164"/>
      <c r="V164"/>
      <c r="W164"/>
      <c r="X164"/>
    </row>
    <row r="165" spans="1:24" s="1" customFormat="1" x14ac:dyDescent="0.25">
      <c r="A165"/>
      <c r="C165"/>
      <c r="O165"/>
      <c r="P165"/>
      <c r="Q165"/>
      <c r="R165"/>
      <c r="S165"/>
      <c r="T165"/>
      <c r="U165"/>
      <c r="V165"/>
      <c r="W165"/>
      <c r="X165"/>
    </row>
    <row r="166" spans="1:24" s="1" customFormat="1" x14ac:dyDescent="0.25">
      <c r="A166"/>
      <c r="C166"/>
      <c r="O166"/>
      <c r="P166"/>
      <c r="Q166"/>
      <c r="R166"/>
      <c r="S166"/>
      <c r="T166"/>
      <c r="U166"/>
      <c r="V166"/>
      <c r="W166"/>
      <c r="X166"/>
    </row>
    <row r="167" spans="1:24" s="1" customFormat="1" x14ac:dyDescent="0.25">
      <c r="A167"/>
      <c r="C167"/>
      <c r="O167"/>
      <c r="P167"/>
      <c r="Q167"/>
      <c r="R167"/>
      <c r="S167"/>
      <c r="T167"/>
      <c r="U167"/>
      <c r="V167"/>
      <c r="W167"/>
      <c r="X167"/>
    </row>
    <row r="168" spans="1:24" s="1" customFormat="1" x14ac:dyDescent="0.25">
      <c r="A168"/>
      <c r="C168"/>
      <c r="O168"/>
      <c r="P168"/>
      <c r="Q168"/>
      <c r="R168"/>
      <c r="S168"/>
      <c r="T168"/>
      <c r="U168"/>
      <c r="V168"/>
      <c r="W168"/>
      <c r="X168"/>
    </row>
    <row r="169" spans="1:24" s="1" customFormat="1" x14ac:dyDescent="0.25">
      <c r="A169"/>
      <c r="C169"/>
      <c r="O169"/>
      <c r="P169"/>
      <c r="Q169"/>
      <c r="R169"/>
      <c r="S169"/>
      <c r="T169"/>
      <c r="U169"/>
      <c r="V169"/>
      <c r="W169"/>
      <c r="X169"/>
    </row>
    <row r="170" spans="1:24" s="1" customFormat="1" x14ac:dyDescent="0.25">
      <c r="A170"/>
      <c r="C170"/>
      <c r="O170"/>
      <c r="P170"/>
      <c r="Q170"/>
      <c r="R170"/>
      <c r="S170"/>
      <c r="T170"/>
      <c r="U170"/>
      <c r="V170"/>
      <c r="W170"/>
      <c r="X170"/>
    </row>
    <row r="171" spans="1:24" s="1" customFormat="1" x14ac:dyDescent="0.25">
      <c r="A171"/>
      <c r="C171"/>
      <c r="O171"/>
      <c r="P171"/>
      <c r="Q171"/>
      <c r="R171"/>
      <c r="S171"/>
      <c r="T171"/>
      <c r="U171"/>
      <c r="V171"/>
      <c r="W171"/>
      <c r="X171"/>
    </row>
    <row r="172" spans="1:24" s="1" customFormat="1" x14ac:dyDescent="0.25">
      <c r="A172"/>
      <c r="C172"/>
      <c r="O172"/>
      <c r="P172"/>
      <c r="Q172"/>
      <c r="R172"/>
      <c r="S172"/>
      <c r="T172"/>
      <c r="U172"/>
      <c r="V172"/>
      <c r="W172"/>
      <c r="X172"/>
    </row>
    <row r="173" spans="1:24" s="1" customFormat="1" x14ac:dyDescent="0.25">
      <c r="A173"/>
      <c r="C173"/>
      <c r="O173"/>
      <c r="P173"/>
      <c r="Q173"/>
      <c r="R173"/>
      <c r="S173"/>
      <c r="T173"/>
      <c r="U173"/>
      <c r="V173"/>
      <c r="W173"/>
      <c r="X173"/>
    </row>
    <row r="174" spans="1:24" s="1" customFormat="1" x14ac:dyDescent="0.25">
      <c r="A174"/>
      <c r="C174"/>
      <c r="O174"/>
      <c r="P174"/>
      <c r="Q174"/>
      <c r="R174"/>
      <c r="S174"/>
      <c r="T174"/>
      <c r="U174"/>
      <c r="V174"/>
      <c r="W174"/>
      <c r="X174"/>
    </row>
    <row r="175" spans="1:24" s="1" customFormat="1" x14ac:dyDescent="0.25">
      <c r="A175"/>
      <c r="C175"/>
      <c r="O175"/>
      <c r="P175"/>
      <c r="Q175"/>
      <c r="R175"/>
      <c r="S175"/>
      <c r="T175"/>
      <c r="U175"/>
      <c r="V175"/>
      <c r="W175"/>
      <c r="X175"/>
    </row>
    <row r="176" spans="1:24" s="1" customFormat="1" x14ac:dyDescent="0.25">
      <c r="A176"/>
      <c r="C176"/>
      <c r="O176"/>
      <c r="P176"/>
      <c r="Q176"/>
      <c r="R176"/>
      <c r="S176"/>
      <c r="T176"/>
      <c r="U176"/>
      <c r="V176"/>
      <c r="W176"/>
      <c r="X176"/>
    </row>
    <row r="177" spans="1:24" s="1" customFormat="1" x14ac:dyDescent="0.25">
      <c r="A177"/>
      <c r="C177"/>
      <c r="O177"/>
      <c r="P177"/>
      <c r="Q177"/>
      <c r="R177"/>
      <c r="S177"/>
      <c r="T177"/>
      <c r="U177"/>
      <c r="V177"/>
      <c r="W177"/>
      <c r="X177"/>
    </row>
    <row r="178" spans="1:24" s="1" customFormat="1" x14ac:dyDescent="0.25">
      <c r="A178"/>
      <c r="C178"/>
      <c r="O178"/>
      <c r="P178"/>
      <c r="Q178"/>
      <c r="R178"/>
      <c r="S178"/>
      <c r="T178"/>
      <c r="U178"/>
      <c r="V178"/>
      <c r="W178"/>
      <c r="X178"/>
    </row>
    <row r="179" spans="1:24" s="1" customFormat="1" x14ac:dyDescent="0.25">
      <c r="A179"/>
      <c r="C179"/>
      <c r="O179"/>
      <c r="P179"/>
      <c r="Q179"/>
      <c r="R179"/>
      <c r="S179"/>
      <c r="T179"/>
      <c r="U179"/>
      <c r="V179"/>
      <c r="W179"/>
      <c r="X179"/>
    </row>
  </sheetData>
  <sortState xmlns:xlrd2="http://schemas.microsoft.com/office/spreadsheetml/2017/richdata2" ref="B4:N13">
    <sortCondition descending="1" ref="D4:D13"/>
    <sortCondition ref="C4:C13"/>
  </sortState>
  <mergeCells count="3">
    <mergeCell ref="B9:B10"/>
    <mergeCell ref="B11:B12"/>
    <mergeCell ref="B5:B6"/>
  </mergeCells>
  <conditionalFormatting sqref="E11:E13">
    <cfRule type="cellIs" dxfId="91" priority="19" operator="equal">
      <formula>0</formula>
    </cfRule>
  </conditionalFormatting>
  <conditionalFormatting sqref="E5:E10 G5">
    <cfRule type="cellIs" dxfId="90" priority="18" operator="equal">
      <formula>0</formula>
    </cfRule>
  </conditionalFormatting>
  <conditionalFormatting sqref="F6:G10 F5 L5">
    <cfRule type="cellIs" dxfId="89" priority="8" operator="equal">
      <formula>0</formula>
    </cfRule>
  </conditionalFormatting>
  <conditionalFormatting sqref="F13:K13 F11:G11 F12:H12">
    <cfRule type="cellIs" dxfId="88" priority="9" operator="equal">
      <formula>0</formula>
    </cfRule>
  </conditionalFormatting>
  <conditionalFormatting sqref="P4:Q13">
    <cfRule type="cellIs" dxfId="87" priority="7" operator="equal">
      <formula>0</formula>
    </cfRule>
  </conditionalFormatting>
  <conditionalFormatting sqref="P4:Q13">
    <cfRule type="cellIs" dxfId="86" priority="6" operator="equal">
      <formula>"-"</formula>
    </cfRule>
  </conditionalFormatting>
  <conditionalFormatting sqref="L6:L10">
    <cfRule type="cellIs" dxfId="85" priority="2" operator="equal">
      <formula>0</formula>
    </cfRule>
  </conditionalFormatting>
  <conditionalFormatting sqref="L11:L13">
    <cfRule type="cellIs" dxfId="84" priority="3" operator="equal">
      <formula>0</formula>
    </cfRule>
  </conditionalFormatting>
  <conditionalFormatting sqref="E4:N4 H5:H11 I5:K12 L4:L12 M5:N13">
    <cfRule type="cellIs" dxfId="83" priority="1" operator="equal">
      <formula>0</formula>
    </cfRule>
  </conditionalFormatting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23"/>
  </sheetPr>
  <dimension ref="A2:U19"/>
  <sheetViews>
    <sheetView showGridLines="0" zoomScale="85" zoomScaleNormal="85" zoomScaleSheetLayoutView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6640625" style="1" customWidth="1"/>
    <col min="5" max="14" width="6.6640625" style="1" customWidth="1"/>
    <col min="15" max="15" width="1.5546875" customWidth="1"/>
    <col min="16" max="17" width="7.77734375" customWidth="1"/>
  </cols>
  <sheetData>
    <row r="2" spans="1:21" x14ac:dyDescent="0.25">
      <c r="B2" s="71"/>
      <c r="C2" s="72"/>
      <c r="D2" s="73"/>
      <c r="E2" s="42">
        <f>'Celkové pořadí'!G2</f>
        <v>43610</v>
      </c>
      <c r="F2" s="42">
        <f>'Celkové pořadí'!H2</f>
        <v>43624</v>
      </c>
      <c r="G2" s="42">
        <f>'Celkové pořadí'!I2</f>
        <v>43638</v>
      </c>
      <c r="H2" s="42">
        <f>'Celkové pořadí'!J2</f>
        <v>43666</v>
      </c>
      <c r="I2" s="42">
        <f>'Celkové pořadí'!K2</f>
        <v>43673</v>
      </c>
      <c r="J2" s="42">
        <f>'Celkové pořadí'!L2</f>
        <v>43680</v>
      </c>
      <c r="K2" s="42">
        <f>'Celkové pořadí'!M2</f>
        <v>43694</v>
      </c>
      <c r="L2" s="42">
        <f>'Celkové pořadí'!N2</f>
        <v>43708</v>
      </c>
      <c r="M2" s="42">
        <f>'Celkové pořadí'!O2</f>
        <v>43715</v>
      </c>
      <c r="N2" s="42">
        <f>'Celkové pořadí'!P2</f>
        <v>43722</v>
      </c>
      <c r="P2" s="77"/>
      <c r="Q2" s="77"/>
    </row>
    <row r="3" spans="1:21" ht="100.05" customHeight="1" x14ac:dyDescent="0.25">
      <c r="B3" s="74" t="s">
        <v>0</v>
      </c>
      <c r="C3" s="75" t="s">
        <v>3</v>
      </c>
      <c r="D3" s="76" t="s">
        <v>4</v>
      </c>
      <c r="E3" s="41" t="str">
        <f>'Celkové pořadí'!G3</f>
        <v>První vítr Slap</v>
      </c>
      <c r="F3" s="41" t="str">
        <f>'Celkové pořadí'!H3</f>
        <v>Za 5 minut 12</v>
      </c>
      <c r="G3" s="41" t="str">
        <f>'Celkové pořadí'!I3</f>
        <v>Slunovrat</v>
      </c>
      <c r="H3" s="41" t="str">
        <f>'Celkové pořadí'!J3</f>
        <v>12 hodinovka</v>
      </c>
      <c r="I3" s="41" t="str">
        <f>'Celkové pořadí'!K3</f>
        <v>Vánoční regata</v>
      </c>
      <c r="J3" s="41" t="str">
        <f>'Celkové pořadí'!L3</f>
        <v>Modrá stuha Slap</v>
      </c>
      <c r="K3" s="41" t="str">
        <f>'Celkové pořadí'!M3</f>
        <v>Slapseidon Cup</v>
      </c>
      <c r="L3" s="41" t="str">
        <f>'Celkové pořadí'!N3</f>
        <v>Trucregata</v>
      </c>
      <c r="M3" s="41" t="str">
        <f>'Celkové pořadí'!O3</f>
        <v>Regata Laguna</v>
      </c>
      <c r="N3" s="41" t="str">
        <f>'Celkové pořadí'!P3</f>
        <v>Poslední Fun vítr</v>
      </c>
      <c r="P3" s="78" t="s">
        <v>12</v>
      </c>
      <c r="Q3" s="78" t="s">
        <v>13</v>
      </c>
      <c r="R3" s="6"/>
      <c r="S3" s="6"/>
      <c r="T3" s="6"/>
      <c r="U3" s="6"/>
    </row>
    <row r="4" spans="1:21" x14ac:dyDescent="0.25">
      <c r="B4" s="31">
        <v>1</v>
      </c>
      <c r="C4" s="34" t="s">
        <v>61</v>
      </c>
      <c r="D4" s="92">
        <f t="shared" ref="D4:D14" si="0">IFERROR(SUM(LARGE(E4:N4,1),LARGE(E4:N4,2),LARGE(E4:N4,3),LARGE(E4:N4,4),LARGE(E4:N4,5),LARGE(E4:N4,6),LARGE(E4:N4,7),),SUM(E4:N4))</f>
        <v>28</v>
      </c>
      <c r="E4" s="32">
        <v>3</v>
      </c>
      <c r="F4" s="32">
        <v>3</v>
      </c>
      <c r="G4" s="32"/>
      <c r="H4" s="32"/>
      <c r="I4" s="32">
        <v>4</v>
      </c>
      <c r="J4" s="32">
        <v>4</v>
      </c>
      <c r="K4" s="33">
        <v>4</v>
      </c>
      <c r="L4" s="32">
        <v>6</v>
      </c>
      <c r="M4" s="33">
        <v>3</v>
      </c>
      <c r="N4" s="33">
        <v>4</v>
      </c>
      <c r="O4" s="19"/>
      <c r="P4" s="64">
        <f>IF((COUNT(E4:N4)-7)&gt;0,COUNT(E4:N4)-7,"-")</f>
        <v>1</v>
      </c>
      <c r="Q4" s="64">
        <f>IF(P4=1,SMALL(E4:N4,1),IF(P4=2,SMALL(E4:N4,1)&amp;"; "&amp;SMALL(E4:N4,2),IF(P4=3,SMALL(E4:N4,1)&amp;"; "&amp;SMALL(E4:N4,2)&amp;"; "&amp;SMALL(E4:N4,3),"-")))</f>
        <v>3</v>
      </c>
      <c r="R4" s="6"/>
      <c r="U4" s="6"/>
    </row>
    <row r="5" spans="1:21" ht="12.75" customHeight="1" x14ac:dyDescent="0.25">
      <c r="B5" s="31">
        <v>2</v>
      </c>
      <c r="C5" s="34" t="s">
        <v>48</v>
      </c>
      <c r="D5" s="92">
        <f t="shared" si="0"/>
        <v>26</v>
      </c>
      <c r="E5" s="32">
        <v>1</v>
      </c>
      <c r="F5" s="32">
        <v>4</v>
      </c>
      <c r="G5" s="32">
        <v>3</v>
      </c>
      <c r="H5" s="32">
        <v>1</v>
      </c>
      <c r="I5" s="32">
        <v>3</v>
      </c>
      <c r="J5" s="32">
        <v>3</v>
      </c>
      <c r="K5" s="33">
        <v>3</v>
      </c>
      <c r="L5" s="32">
        <v>7</v>
      </c>
      <c r="M5" s="33">
        <v>2</v>
      </c>
      <c r="N5" s="33">
        <v>3</v>
      </c>
      <c r="O5" s="19"/>
      <c r="P5" s="64">
        <f t="shared" ref="P5:P18" si="1">IF((COUNT(E5:N5)-7)&gt;0,COUNT(E5:N5)-7,"-")</f>
        <v>3</v>
      </c>
      <c r="Q5" s="64" t="str">
        <f t="shared" ref="Q5:Q18" si="2">IF(P5=1,SMALL(E5:N5,1),IF(P5=2,SMALL(E5:N5,1)&amp;"; "&amp;SMALL(E5:N5,2),IF(P5=3,SMALL(E5:N5,1)&amp;"; "&amp;SMALL(E5:N5,2)&amp;"; "&amp;SMALL(E5:N5,3),"-")))</f>
        <v>1; 1; 2</v>
      </c>
      <c r="R5" s="6"/>
    </row>
    <row r="6" spans="1:21" x14ac:dyDescent="0.25">
      <c r="B6" s="31">
        <v>3</v>
      </c>
      <c r="C6" s="34" t="s">
        <v>18</v>
      </c>
      <c r="D6" s="92">
        <f t="shared" si="0"/>
        <v>22</v>
      </c>
      <c r="E6" s="32">
        <v>4</v>
      </c>
      <c r="F6" s="32"/>
      <c r="G6" s="32"/>
      <c r="H6" s="32"/>
      <c r="I6" s="32">
        <v>5</v>
      </c>
      <c r="J6" s="32"/>
      <c r="K6" s="33"/>
      <c r="L6" s="32">
        <v>8</v>
      </c>
      <c r="M6" s="33">
        <v>5</v>
      </c>
      <c r="N6" s="33"/>
      <c r="O6" s="19"/>
      <c r="P6" s="64" t="str">
        <f t="shared" si="1"/>
        <v>-</v>
      </c>
      <c r="Q6" s="64" t="str">
        <f t="shared" si="2"/>
        <v>-</v>
      </c>
    </row>
    <row r="7" spans="1:21" x14ac:dyDescent="0.25">
      <c r="B7" s="31">
        <v>4</v>
      </c>
      <c r="C7" s="34" t="s">
        <v>73</v>
      </c>
      <c r="D7" s="92">
        <f t="shared" si="0"/>
        <v>13</v>
      </c>
      <c r="E7" s="32"/>
      <c r="F7" s="32">
        <v>5</v>
      </c>
      <c r="G7" s="32">
        <v>4</v>
      </c>
      <c r="H7" s="32"/>
      <c r="I7" s="32"/>
      <c r="J7" s="32">
        <v>2</v>
      </c>
      <c r="K7" s="33"/>
      <c r="L7" s="32"/>
      <c r="M7" s="33"/>
      <c r="N7" s="33">
        <v>2</v>
      </c>
      <c r="O7" s="19"/>
      <c r="P7" s="64" t="str">
        <f t="shared" si="1"/>
        <v>-</v>
      </c>
      <c r="Q7" s="64" t="str">
        <f t="shared" si="2"/>
        <v>-</v>
      </c>
      <c r="R7" s="6"/>
    </row>
    <row r="8" spans="1:21" x14ac:dyDescent="0.25">
      <c r="B8" s="31">
        <v>5</v>
      </c>
      <c r="C8" s="34" t="s">
        <v>33</v>
      </c>
      <c r="D8" s="92">
        <f t="shared" si="0"/>
        <v>9</v>
      </c>
      <c r="E8" s="32">
        <v>1</v>
      </c>
      <c r="F8" s="32">
        <v>1</v>
      </c>
      <c r="G8" s="32">
        <v>1</v>
      </c>
      <c r="H8" s="32">
        <v>2</v>
      </c>
      <c r="I8" s="32">
        <v>1</v>
      </c>
      <c r="J8" s="32">
        <v>1</v>
      </c>
      <c r="K8" s="33">
        <v>1</v>
      </c>
      <c r="L8" s="32">
        <v>2</v>
      </c>
      <c r="M8" s="33">
        <v>1</v>
      </c>
      <c r="N8" s="33">
        <v>1</v>
      </c>
      <c r="O8" s="19"/>
      <c r="P8" s="64">
        <f t="shared" si="1"/>
        <v>3</v>
      </c>
      <c r="Q8" s="64" t="str">
        <f t="shared" si="2"/>
        <v>1; 1; 1</v>
      </c>
    </row>
    <row r="9" spans="1:21" x14ac:dyDescent="0.25">
      <c r="B9" s="31">
        <v>6</v>
      </c>
      <c r="C9" s="34" t="s">
        <v>141</v>
      </c>
      <c r="D9" s="92">
        <f t="shared" si="0"/>
        <v>7</v>
      </c>
      <c r="E9" s="32"/>
      <c r="F9" s="32"/>
      <c r="G9" s="32"/>
      <c r="H9" s="32"/>
      <c r="I9" s="32">
        <v>2</v>
      </c>
      <c r="J9" s="32"/>
      <c r="K9" s="33">
        <v>2</v>
      </c>
      <c r="L9" s="32">
        <v>3</v>
      </c>
      <c r="M9" s="33"/>
      <c r="N9" s="33"/>
      <c r="O9" s="19"/>
      <c r="P9" s="64" t="str">
        <f t="shared" si="1"/>
        <v>-</v>
      </c>
      <c r="Q9" s="64" t="str">
        <f t="shared" si="2"/>
        <v>-</v>
      </c>
    </row>
    <row r="10" spans="1:21" x14ac:dyDescent="0.25">
      <c r="A10" s="6"/>
      <c r="B10" s="31">
        <v>7</v>
      </c>
      <c r="C10" s="34" t="s">
        <v>96</v>
      </c>
      <c r="D10" s="92">
        <f t="shared" si="0"/>
        <v>6</v>
      </c>
      <c r="E10" s="32"/>
      <c r="F10" s="32"/>
      <c r="G10" s="32">
        <v>2</v>
      </c>
      <c r="H10" s="32"/>
      <c r="I10" s="32"/>
      <c r="J10" s="32"/>
      <c r="K10" s="33"/>
      <c r="L10" s="32">
        <v>4</v>
      </c>
      <c r="M10" s="33"/>
      <c r="N10" s="33"/>
      <c r="O10" s="19"/>
      <c r="P10" s="64" t="str">
        <f t="shared" si="1"/>
        <v>-</v>
      </c>
      <c r="Q10" s="64" t="str">
        <f t="shared" si="2"/>
        <v>-</v>
      </c>
    </row>
    <row r="11" spans="1:21" x14ac:dyDescent="0.25">
      <c r="A11" s="6"/>
      <c r="B11" s="31">
        <v>8</v>
      </c>
      <c r="C11" s="34" t="s">
        <v>151</v>
      </c>
      <c r="D11" s="92">
        <f t="shared" si="0"/>
        <v>5</v>
      </c>
      <c r="E11" s="32"/>
      <c r="F11" s="32"/>
      <c r="G11" s="32"/>
      <c r="H11" s="32"/>
      <c r="I11" s="32"/>
      <c r="J11" s="32"/>
      <c r="K11" s="33"/>
      <c r="L11" s="32">
        <v>5</v>
      </c>
      <c r="M11" s="33"/>
      <c r="N11" s="33"/>
      <c r="O11" s="19"/>
      <c r="P11" s="64" t="str">
        <f t="shared" si="1"/>
        <v>-</v>
      </c>
      <c r="Q11" s="64" t="str">
        <f t="shared" si="2"/>
        <v>-</v>
      </c>
    </row>
    <row r="12" spans="1:21" x14ac:dyDescent="0.25">
      <c r="A12" s="6"/>
      <c r="B12" s="31">
        <v>9</v>
      </c>
      <c r="C12" s="34" t="s">
        <v>180</v>
      </c>
      <c r="D12" s="92">
        <f t="shared" si="0"/>
        <v>4</v>
      </c>
      <c r="E12" s="32"/>
      <c r="F12" s="32"/>
      <c r="G12" s="32"/>
      <c r="H12" s="32"/>
      <c r="I12" s="32"/>
      <c r="J12" s="32"/>
      <c r="K12" s="33"/>
      <c r="L12" s="33"/>
      <c r="M12" s="33">
        <v>4</v>
      </c>
      <c r="N12" s="33"/>
      <c r="O12" s="19"/>
      <c r="P12" s="64" t="str">
        <f t="shared" si="1"/>
        <v>-</v>
      </c>
      <c r="Q12" s="64" t="str">
        <f t="shared" si="2"/>
        <v>-</v>
      </c>
    </row>
    <row r="13" spans="1:21" x14ac:dyDescent="0.25">
      <c r="A13" s="6"/>
      <c r="B13" s="31">
        <v>10</v>
      </c>
      <c r="C13" s="34" t="s">
        <v>110</v>
      </c>
      <c r="D13" s="92">
        <f t="shared" si="0"/>
        <v>2</v>
      </c>
      <c r="E13" s="32"/>
      <c r="F13" s="32">
        <v>2</v>
      </c>
      <c r="G13" s="32"/>
      <c r="H13" s="32"/>
      <c r="I13" s="32"/>
      <c r="J13" s="32"/>
      <c r="K13" s="33"/>
      <c r="L13" s="32"/>
      <c r="M13" s="33"/>
      <c r="N13" s="33"/>
      <c r="O13" s="19"/>
      <c r="P13" s="64" t="str">
        <f t="shared" si="1"/>
        <v>-</v>
      </c>
      <c r="Q13" s="64" t="str">
        <f t="shared" si="2"/>
        <v>-</v>
      </c>
    </row>
    <row r="14" spans="1:21" x14ac:dyDescent="0.25">
      <c r="A14" s="6"/>
      <c r="B14" s="31">
        <v>11</v>
      </c>
      <c r="C14" s="34" t="s">
        <v>152</v>
      </c>
      <c r="D14" s="92">
        <f t="shared" si="0"/>
        <v>1</v>
      </c>
      <c r="E14" s="32"/>
      <c r="F14" s="32"/>
      <c r="G14" s="32"/>
      <c r="H14" s="32"/>
      <c r="I14" s="32"/>
      <c r="J14" s="32"/>
      <c r="K14" s="33"/>
      <c r="L14" s="32">
        <v>1</v>
      </c>
      <c r="M14" s="33"/>
      <c r="N14" s="33"/>
      <c r="O14" s="19"/>
      <c r="P14" s="64" t="str">
        <f t="shared" si="1"/>
        <v>-</v>
      </c>
      <c r="Q14" s="64" t="str">
        <f t="shared" si="2"/>
        <v>-</v>
      </c>
    </row>
    <row r="15" spans="1:21" x14ac:dyDescent="0.25">
      <c r="A15" s="6"/>
      <c r="B15" s="31">
        <v>12</v>
      </c>
      <c r="C15" s="34"/>
      <c r="D15" s="92"/>
      <c r="E15" s="32"/>
      <c r="F15" s="32"/>
      <c r="G15" s="32"/>
      <c r="H15" s="32"/>
      <c r="I15" s="32"/>
      <c r="J15" s="32"/>
      <c r="K15" s="33"/>
      <c r="L15" s="33"/>
      <c r="M15" s="33"/>
      <c r="N15" s="33"/>
      <c r="O15" s="19"/>
      <c r="P15" s="64" t="str">
        <f t="shared" si="1"/>
        <v>-</v>
      </c>
      <c r="Q15" s="64" t="str">
        <f t="shared" si="2"/>
        <v>-</v>
      </c>
    </row>
    <row r="16" spans="1:21" x14ac:dyDescent="0.25">
      <c r="A16" s="6"/>
      <c r="B16" s="31">
        <v>13</v>
      </c>
      <c r="C16" s="34"/>
      <c r="D16" s="92"/>
      <c r="E16" s="32"/>
      <c r="F16" s="32"/>
      <c r="G16" s="32"/>
      <c r="H16" s="32"/>
      <c r="I16" s="32"/>
      <c r="J16" s="32"/>
      <c r="K16" s="33"/>
      <c r="L16" s="33"/>
      <c r="M16" s="33"/>
      <c r="N16" s="33"/>
      <c r="O16" s="19"/>
      <c r="P16" s="64" t="str">
        <f t="shared" si="1"/>
        <v>-</v>
      </c>
      <c r="Q16" s="64" t="str">
        <f t="shared" si="2"/>
        <v>-</v>
      </c>
    </row>
    <row r="17" spans="1:17" x14ac:dyDescent="0.25">
      <c r="A17" s="6"/>
      <c r="B17" s="31">
        <v>14</v>
      </c>
      <c r="C17" s="34"/>
      <c r="D17" s="92"/>
      <c r="E17" s="32"/>
      <c r="F17" s="32"/>
      <c r="G17" s="32"/>
      <c r="H17" s="32"/>
      <c r="I17" s="32"/>
      <c r="J17" s="32"/>
      <c r="K17" s="33"/>
      <c r="L17" s="33"/>
      <c r="M17" s="33"/>
      <c r="N17" s="33"/>
      <c r="O17" s="19"/>
      <c r="P17" s="64" t="str">
        <f t="shared" si="1"/>
        <v>-</v>
      </c>
      <c r="Q17" s="64" t="str">
        <f t="shared" si="2"/>
        <v>-</v>
      </c>
    </row>
    <row r="18" spans="1:17" x14ac:dyDescent="0.25">
      <c r="A18" s="6"/>
      <c r="B18" s="31">
        <v>15</v>
      </c>
      <c r="C18" s="34"/>
      <c r="D18" s="92"/>
      <c r="E18" s="32"/>
      <c r="F18" s="32"/>
      <c r="G18" s="32"/>
      <c r="H18" s="32"/>
      <c r="I18" s="32"/>
      <c r="J18" s="32"/>
      <c r="K18" s="33"/>
      <c r="L18" s="33"/>
      <c r="M18" s="33"/>
      <c r="N18" s="33"/>
      <c r="O18" s="19"/>
      <c r="P18" s="64" t="str">
        <f t="shared" si="1"/>
        <v>-</v>
      </c>
      <c r="Q18" s="64" t="str">
        <f t="shared" si="2"/>
        <v>-</v>
      </c>
    </row>
    <row r="19" spans="1:17" x14ac:dyDescent="0.25">
      <c r="A19" s="10"/>
      <c r="B19" s="8"/>
      <c r="C19" s="10"/>
      <c r="D19" s="8"/>
      <c r="E19" s="8"/>
    </row>
  </sheetData>
  <sortState xmlns:xlrd2="http://schemas.microsoft.com/office/spreadsheetml/2017/richdata2" ref="B4:N18">
    <sortCondition descending="1" ref="D4:D18"/>
    <sortCondition ref="C4:C18"/>
  </sortState>
  <phoneticPr fontId="0" type="noConversion"/>
  <conditionalFormatting sqref="E7 E5 I18:K18 I17 J15:K17 K12:K14 G5:G13 E10:F13 E9">
    <cfRule type="cellIs" dxfId="82" priority="43" operator="equal">
      <formula>0</formula>
    </cfRule>
  </conditionalFormatting>
  <conditionalFormatting sqref="E6">
    <cfRule type="cellIs" dxfId="81" priority="39" operator="equal">
      <formula>0</formula>
    </cfRule>
  </conditionalFormatting>
  <conditionalFormatting sqref="E8">
    <cfRule type="cellIs" dxfId="80" priority="36" operator="equal">
      <formula>0</formula>
    </cfRule>
  </conditionalFormatting>
  <conditionalFormatting sqref="E8">
    <cfRule type="cellIs" dxfId="79" priority="35" operator="equal">
      <formula>0</formula>
    </cfRule>
  </conditionalFormatting>
  <conditionalFormatting sqref="E14:G14">
    <cfRule type="cellIs" dxfId="78" priority="33" operator="equal">
      <formula>0</formula>
    </cfRule>
  </conditionalFormatting>
  <conditionalFormatting sqref="H14">
    <cfRule type="cellIs" dxfId="77" priority="30" operator="equal">
      <formula>0</formula>
    </cfRule>
  </conditionalFormatting>
  <conditionalFormatting sqref="E15:G18">
    <cfRule type="cellIs" dxfId="76" priority="27" operator="equal">
      <formula>0</formula>
    </cfRule>
  </conditionalFormatting>
  <conditionalFormatting sqref="H15:H18">
    <cfRule type="cellIs" dxfId="75" priority="26" operator="equal">
      <formula>0</formula>
    </cfRule>
  </conditionalFormatting>
  <conditionalFormatting sqref="I14:I16">
    <cfRule type="cellIs" dxfId="74" priority="23" operator="equal">
      <formula>0</formula>
    </cfRule>
  </conditionalFormatting>
  <conditionalFormatting sqref="H5:H13">
    <cfRule type="cellIs" dxfId="73" priority="19" operator="equal">
      <formula>0</formula>
    </cfRule>
  </conditionalFormatting>
  <conditionalFormatting sqref="I12:I13">
    <cfRule type="cellIs" dxfId="72" priority="18" operator="equal">
      <formula>0</formula>
    </cfRule>
  </conditionalFormatting>
  <conditionalFormatting sqref="J11:J14">
    <cfRule type="cellIs" dxfId="71" priority="17" operator="equal">
      <formula>0</formula>
    </cfRule>
  </conditionalFormatting>
  <conditionalFormatting sqref="L15:N18 L14">
    <cfRule type="cellIs" dxfId="70" priority="12" operator="equal">
      <formula>0</formula>
    </cfRule>
  </conditionalFormatting>
  <conditionalFormatting sqref="P4:Q18">
    <cfRule type="cellIs" dxfId="69" priority="9" operator="equal">
      <formula>0</formula>
    </cfRule>
  </conditionalFormatting>
  <conditionalFormatting sqref="P4:Q18">
    <cfRule type="cellIs" dxfId="68" priority="8" operator="equal">
      <formula>"-"</formula>
    </cfRule>
  </conditionalFormatting>
  <conditionalFormatting sqref="E4:I4 K4:N4 F5:F9 I5:I11 K5:K11 L5:L13 M5:N14">
    <cfRule type="cellIs" dxfId="67" priority="7" operator="equal">
      <formula>0</formula>
    </cfRule>
  </conditionalFormatting>
  <conditionalFormatting sqref="J4:J11">
    <cfRule type="cellIs" dxfId="66" priority="4" operator="equal">
      <formula>0</formula>
    </cfRule>
  </conditionalFormatting>
  <conditionalFormatting sqref="E13:G13">
    <cfRule type="cellIs" dxfId="65" priority="3" operator="equal">
      <formula>0</formula>
    </cfRule>
  </conditionalFormatting>
  <conditionalFormatting sqref="H13">
    <cfRule type="cellIs" dxfId="64" priority="2" operator="equal">
      <formula>0</formula>
    </cfRule>
  </conditionalFormatting>
  <conditionalFormatting sqref="I13">
    <cfRule type="cellIs" dxfId="63" priority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6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</sheetPr>
  <dimension ref="A1:X49"/>
  <sheetViews>
    <sheetView showGridLines="0" zoomScale="85" zoomScaleNormal="85" zoomScaleSheetLayoutView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6640625" style="1" customWidth="1"/>
    <col min="5" max="14" width="6.6640625" style="1" customWidth="1"/>
    <col min="15" max="15" width="1.5546875" customWidth="1"/>
    <col min="16" max="17" width="7.77734375" customWidth="1"/>
  </cols>
  <sheetData>
    <row r="1" spans="2:24" x14ac:dyDescent="0.25">
      <c r="B1" s="2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24" x14ac:dyDescent="0.25">
      <c r="B2" s="51"/>
      <c r="C2" s="52"/>
      <c r="D2" s="53"/>
      <c r="E2" s="42">
        <f>'Celkové pořadí'!G2</f>
        <v>43610</v>
      </c>
      <c r="F2" s="42">
        <f>'Celkové pořadí'!H2</f>
        <v>43624</v>
      </c>
      <c r="G2" s="42">
        <f>'Celkové pořadí'!I2</f>
        <v>43638</v>
      </c>
      <c r="H2" s="42">
        <f>'Celkové pořadí'!J2</f>
        <v>43666</v>
      </c>
      <c r="I2" s="42">
        <f>'Celkové pořadí'!K2</f>
        <v>43673</v>
      </c>
      <c r="J2" s="42">
        <f>'Celkové pořadí'!L2</f>
        <v>43680</v>
      </c>
      <c r="K2" s="42">
        <f>'Celkové pořadí'!M2</f>
        <v>43694</v>
      </c>
      <c r="L2" s="42">
        <f>'Celkové pořadí'!N2</f>
        <v>43708</v>
      </c>
      <c r="M2" s="42">
        <f>'Celkové pořadí'!O2</f>
        <v>43715</v>
      </c>
      <c r="N2" s="42">
        <f>'Celkové pořadí'!P2</f>
        <v>43722</v>
      </c>
      <c r="P2" s="69"/>
      <c r="Q2" s="69"/>
    </row>
    <row r="3" spans="2:24" ht="100.05" customHeight="1" x14ac:dyDescent="0.25">
      <c r="B3" s="54" t="s">
        <v>0</v>
      </c>
      <c r="C3" s="55" t="s">
        <v>3</v>
      </c>
      <c r="D3" s="56" t="s">
        <v>4</v>
      </c>
      <c r="E3" s="41" t="str">
        <f>'Celkové pořadí'!G3</f>
        <v>První vítr Slap</v>
      </c>
      <c r="F3" s="41" t="str">
        <f>'Celkové pořadí'!H3</f>
        <v>Za 5 minut 12</v>
      </c>
      <c r="G3" s="41" t="str">
        <f>'Celkové pořadí'!I3</f>
        <v>Slunovrat</v>
      </c>
      <c r="H3" s="41" t="str">
        <f>'Celkové pořadí'!J3</f>
        <v>12 hodinovka</v>
      </c>
      <c r="I3" s="41" t="str">
        <f>'Celkové pořadí'!K3</f>
        <v>Vánoční regata</v>
      </c>
      <c r="J3" s="41" t="str">
        <f>'Celkové pořadí'!L3</f>
        <v>Modrá stuha Slap</v>
      </c>
      <c r="K3" s="41" t="str">
        <f>'Celkové pořadí'!M3</f>
        <v>Slapseidon Cup</v>
      </c>
      <c r="L3" s="41" t="str">
        <f>'Celkové pořadí'!N3</f>
        <v>Trucregata</v>
      </c>
      <c r="M3" s="41" t="str">
        <f>'Celkové pořadí'!O3</f>
        <v>Regata Laguna</v>
      </c>
      <c r="N3" s="41" t="str">
        <f>'Celkové pořadí'!P3</f>
        <v>Poslední Fun vítr</v>
      </c>
      <c r="P3" s="70" t="s">
        <v>12</v>
      </c>
      <c r="Q3" s="70" t="s">
        <v>13</v>
      </c>
      <c r="R3" s="6"/>
      <c r="S3" s="6"/>
      <c r="T3" s="6"/>
      <c r="U3" s="6"/>
      <c r="V3" s="6"/>
      <c r="W3" s="6"/>
      <c r="X3" s="6"/>
    </row>
    <row r="4" spans="2:24" x14ac:dyDescent="0.25">
      <c r="B4" s="31">
        <v>1</v>
      </c>
      <c r="C4" s="34" t="s">
        <v>20</v>
      </c>
      <c r="D4" s="92">
        <f t="shared" ref="D4:D18" si="0">IFERROR(SUM(LARGE(E4:N4,1),LARGE(E4:N4,2),LARGE(E4:N4,3),LARGE(E4:N4,4),LARGE(E4:N4,5),LARGE(E4:N4,6),LARGE(E4:N4,7),),SUM(E4:N4))</f>
        <v>38</v>
      </c>
      <c r="E4" s="32">
        <v>2</v>
      </c>
      <c r="F4" s="32">
        <v>4</v>
      </c>
      <c r="G4" s="32">
        <v>2</v>
      </c>
      <c r="H4" s="32">
        <v>3</v>
      </c>
      <c r="I4" s="32">
        <v>5</v>
      </c>
      <c r="J4" s="32">
        <v>5</v>
      </c>
      <c r="K4" s="33">
        <v>6</v>
      </c>
      <c r="L4" s="32">
        <v>8</v>
      </c>
      <c r="M4" s="33">
        <v>4</v>
      </c>
      <c r="N4" s="33">
        <v>6</v>
      </c>
      <c r="O4" s="19"/>
      <c r="P4" s="64">
        <f>IF((COUNT(E4:N4)-7)&gt;0,COUNT(E4:N4)-7,"-")</f>
        <v>3</v>
      </c>
      <c r="Q4" s="64" t="str">
        <f>IF(P4=1,SMALL(E4:N4,1),IF(P4=2,SMALL(E4:N4,1)&amp;"; "&amp;SMALL(E4:N4,2),IF(P4=3,SMALL(E4:N4,1)&amp;"; "&amp;SMALL(E4:N4,2)&amp;"; "&amp;SMALL(E4:N4,3),"-")))</f>
        <v>2; 2; 3</v>
      </c>
      <c r="R4" s="6"/>
      <c r="S4" s="6"/>
      <c r="T4" s="6"/>
      <c r="U4" s="6"/>
      <c r="V4" s="6"/>
      <c r="W4" s="6"/>
      <c r="X4" s="6"/>
    </row>
    <row r="5" spans="2:24" x14ac:dyDescent="0.25">
      <c r="B5" s="31">
        <v>2</v>
      </c>
      <c r="C5" s="34" t="s">
        <v>38</v>
      </c>
      <c r="D5" s="92">
        <f t="shared" si="0"/>
        <v>33</v>
      </c>
      <c r="E5" s="32">
        <v>3</v>
      </c>
      <c r="F5" s="32">
        <v>3</v>
      </c>
      <c r="G5" s="32"/>
      <c r="H5" s="32"/>
      <c r="I5" s="32">
        <v>4</v>
      </c>
      <c r="J5" s="32">
        <v>4</v>
      </c>
      <c r="K5" s="33">
        <v>7</v>
      </c>
      <c r="L5" s="32">
        <v>6</v>
      </c>
      <c r="M5" s="33">
        <v>6</v>
      </c>
      <c r="N5" s="33"/>
      <c r="O5" s="19"/>
      <c r="P5" s="64" t="str">
        <f t="shared" ref="P5:P18" si="1">IF((COUNT(E5:N5)-7)&gt;0,COUNT(E5:N5)-7,"-")</f>
        <v>-</v>
      </c>
      <c r="Q5" s="64" t="str">
        <f t="shared" ref="Q5:Q18" si="2">IF(P5=1,SMALL(E5:N5,1),IF(P5=2,SMALL(E5:N5,1)&amp;"; "&amp;SMALL(E5:N5,2),IF(P5=3,SMALL(E5:N5,1)&amp;"; "&amp;SMALL(E5:N5,2)&amp;"; "&amp;SMALL(E5:N5,3),"-")))</f>
        <v>-</v>
      </c>
      <c r="R5" s="6"/>
      <c r="S5" s="6"/>
      <c r="T5" s="6"/>
      <c r="U5" s="6"/>
      <c r="V5" s="6"/>
      <c r="W5" s="6"/>
      <c r="X5" s="6"/>
    </row>
    <row r="6" spans="2:24" x14ac:dyDescent="0.25">
      <c r="B6" s="141">
        <v>3</v>
      </c>
      <c r="C6" s="34" t="s">
        <v>127</v>
      </c>
      <c r="D6" s="92">
        <f t="shared" si="0"/>
        <v>30</v>
      </c>
      <c r="E6" s="32">
        <v>1</v>
      </c>
      <c r="F6" s="32">
        <v>2</v>
      </c>
      <c r="G6" s="32">
        <v>1</v>
      </c>
      <c r="H6" s="32">
        <v>1</v>
      </c>
      <c r="I6" s="32">
        <v>1</v>
      </c>
      <c r="J6" s="32"/>
      <c r="K6" s="33">
        <v>8</v>
      </c>
      <c r="L6" s="32">
        <v>10</v>
      </c>
      <c r="M6" s="33">
        <v>5</v>
      </c>
      <c r="N6" s="33">
        <v>3</v>
      </c>
      <c r="O6" s="19"/>
      <c r="P6" s="64">
        <f t="shared" si="1"/>
        <v>2</v>
      </c>
      <c r="Q6" s="64" t="str">
        <f t="shared" si="2"/>
        <v>1; 1</v>
      </c>
    </row>
    <row r="7" spans="2:24" x14ac:dyDescent="0.25">
      <c r="B7" s="142"/>
      <c r="C7" s="34" t="s">
        <v>76</v>
      </c>
      <c r="D7" s="92">
        <f t="shared" si="0"/>
        <v>30</v>
      </c>
      <c r="E7" s="32"/>
      <c r="F7" s="32"/>
      <c r="G7" s="32"/>
      <c r="H7" s="32"/>
      <c r="I7" s="32">
        <v>6</v>
      </c>
      <c r="J7" s="32"/>
      <c r="K7" s="33"/>
      <c r="L7" s="32">
        <v>9</v>
      </c>
      <c r="M7" s="33">
        <v>7</v>
      </c>
      <c r="N7" s="33">
        <v>8</v>
      </c>
      <c r="O7" s="19"/>
      <c r="P7" s="64" t="str">
        <f t="shared" si="1"/>
        <v>-</v>
      </c>
      <c r="Q7" s="64" t="str">
        <f t="shared" si="2"/>
        <v>-</v>
      </c>
      <c r="R7" s="6"/>
      <c r="S7" s="6"/>
      <c r="T7" s="6"/>
      <c r="U7" s="6"/>
      <c r="V7" s="6"/>
      <c r="W7" s="6"/>
      <c r="X7" s="6"/>
    </row>
    <row r="8" spans="2:24" x14ac:dyDescent="0.25">
      <c r="B8" s="31">
        <v>5</v>
      </c>
      <c r="C8" s="34" t="s">
        <v>153</v>
      </c>
      <c r="D8" s="92">
        <f t="shared" si="0"/>
        <v>25</v>
      </c>
      <c r="E8" s="32"/>
      <c r="F8" s="32"/>
      <c r="G8" s="32"/>
      <c r="H8" s="32"/>
      <c r="I8" s="32"/>
      <c r="J8" s="32"/>
      <c r="K8" s="33"/>
      <c r="L8" s="32">
        <v>12</v>
      </c>
      <c r="M8" s="33">
        <v>8</v>
      </c>
      <c r="N8" s="33">
        <v>5</v>
      </c>
      <c r="O8" s="19"/>
      <c r="P8" s="64" t="str">
        <f t="shared" si="1"/>
        <v>-</v>
      </c>
      <c r="Q8" s="64" t="str">
        <f t="shared" si="2"/>
        <v>-</v>
      </c>
      <c r="R8" s="6"/>
      <c r="S8" s="6"/>
      <c r="T8" s="6"/>
      <c r="U8" s="6"/>
      <c r="V8" s="6"/>
      <c r="W8" s="6"/>
      <c r="X8" s="6"/>
    </row>
    <row r="9" spans="2:24" x14ac:dyDescent="0.25">
      <c r="B9" s="31">
        <v>6</v>
      </c>
      <c r="C9" s="34" t="s">
        <v>98</v>
      </c>
      <c r="D9" s="92">
        <f t="shared" si="0"/>
        <v>20</v>
      </c>
      <c r="E9" s="32"/>
      <c r="F9" s="32"/>
      <c r="G9" s="32"/>
      <c r="H9" s="32"/>
      <c r="I9" s="32">
        <v>2</v>
      </c>
      <c r="J9" s="32">
        <v>3</v>
      </c>
      <c r="K9" s="33">
        <v>4</v>
      </c>
      <c r="L9" s="32">
        <v>7</v>
      </c>
      <c r="M9" s="33"/>
      <c r="N9" s="33">
        <v>4</v>
      </c>
      <c r="O9" s="19"/>
      <c r="P9" s="64" t="str">
        <f t="shared" si="1"/>
        <v>-</v>
      </c>
      <c r="Q9" s="64" t="str">
        <f t="shared" si="2"/>
        <v>-</v>
      </c>
      <c r="R9" s="6"/>
      <c r="S9" s="6"/>
      <c r="T9" s="6"/>
      <c r="U9" s="6"/>
      <c r="V9" s="6"/>
      <c r="W9" s="6"/>
      <c r="X9" s="6"/>
    </row>
    <row r="10" spans="2:24" x14ac:dyDescent="0.25">
      <c r="B10" s="31">
        <v>7</v>
      </c>
      <c r="C10" s="34" t="s">
        <v>154</v>
      </c>
      <c r="D10" s="92">
        <f t="shared" si="0"/>
        <v>18</v>
      </c>
      <c r="E10" s="32"/>
      <c r="F10" s="32"/>
      <c r="G10" s="32"/>
      <c r="H10" s="32"/>
      <c r="I10" s="32"/>
      <c r="J10" s="32"/>
      <c r="K10" s="33"/>
      <c r="L10" s="32">
        <v>11</v>
      </c>
      <c r="M10" s="33"/>
      <c r="N10" s="33">
        <v>7</v>
      </c>
      <c r="O10" s="19"/>
      <c r="P10" s="64" t="str">
        <f t="shared" si="1"/>
        <v>-</v>
      </c>
      <c r="Q10" s="64" t="str">
        <f t="shared" si="2"/>
        <v>-</v>
      </c>
      <c r="R10" s="6"/>
      <c r="S10" s="6"/>
      <c r="T10" s="6"/>
      <c r="U10" s="6"/>
      <c r="V10" s="6"/>
      <c r="W10" s="6"/>
      <c r="X10" s="6"/>
    </row>
    <row r="11" spans="2:24" x14ac:dyDescent="0.25">
      <c r="B11" s="31">
        <v>8</v>
      </c>
      <c r="C11" s="34" t="s">
        <v>53</v>
      </c>
      <c r="D11" s="92">
        <f t="shared" si="0"/>
        <v>11</v>
      </c>
      <c r="E11" s="32"/>
      <c r="F11" s="32">
        <v>1</v>
      </c>
      <c r="G11" s="32"/>
      <c r="H11" s="32"/>
      <c r="I11" s="32"/>
      <c r="J11" s="32">
        <v>1</v>
      </c>
      <c r="K11" s="33">
        <v>2</v>
      </c>
      <c r="L11" s="32">
        <v>4</v>
      </c>
      <c r="M11" s="33">
        <v>1</v>
      </c>
      <c r="N11" s="33">
        <v>2</v>
      </c>
      <c r="O11" s="19"/>
      <c r="P11" s="64" t="str">
        <f t="shared" si="1"/>
        <v>-</v>
      </c>
      <c r="Q11" s="64" t="str">
        <f t="shared" si="2"/>
        <v>-</v>
      </c>
      <c r="R11" s="6"/>
      <c r="S11" s="6"/>
      <c r="T11" s="6"/>
      <c r="U11" s="6"/>
      <c r="V11" s="6"/>
      <c r="W11" s="6"/>
      <c r="X11" s="6"/>
    </row>
    <row r="12" spans="2:24" x14ac:dyDescent="0.25">
      <c r="B12" s="31">
        <v>9</v>
      </c>
      <c r="C12" s="34" t="s">
        <v>146</v>
      </c>
      <c r="D12" s="92">
        <f t="shared" si="0"/>
        <v>9</v>
      </c>
      <c r="E12" s="32"/>
      <c r="F12" s="32"/>
      <c r="G12" s="32"/>
      <c r="H12" s="32"/>
      <c r="I12" s="32"/>
      <c r="J12" s="32"/>
      <c r="K12" s="33">
        <v>5</v>
      </c>
      <c r="L12" s="32">
        <v>2</v>
      </c>
      <c r="M12" s="33">
        <v>2</v>
      </c>
      <c r="N12" s="33"/>
      <c r="O12" s="19"/>
      <c r="P12" s="64" t="str">
        <f t="shared" si="1"/>
        <v>-</v>
      </c>
      <c r="Q12" s="64" t="str">
        <f t="shared" si="2"/>
        <v>-</v>
      </c>
      <c r="R12" s="6"/>
      <c r="S12" s="6"/>
      <c r="T12" s="6"/>
      <c r="U12" s="6"/>
      <c r="V12" s="6"/>
      <c r="W12" s="6"/>
      <c r="X12" s="6"/>
    </row>
    <row r="13" spans="2:24" x14ac:dyDescent="0.25">
      <c r="B13" s="31">
        <v>10</v>
      </c>
      <c r="C13" s="34" t="s">
        <v>29</v>
      </c>
      <c r="D13" s="92">
        <f t="shared" si="0"/>
        <v>7</v>
      </c>
      <c r="E13" s="32"/>
      <c r="F13" s="32"/>
      <c r="G13" s="32"/>
      <c r="H13" s="32">
        <v>2</v>
      </c>
      <c r="I13" s="32"/>
      <c r="J13" s="32">
        <v>2</v>
      </c>
      <c r="K13" s="33"/>
      <c r="L13" s="32"/>
      <c r="M13" s="33">
        <v>3</v>
      </c>
      <c r="N13" s="33"/>
      <c r="O13" s="19"/>
      <c r="P13" s="64" t="str">
        <f t="shared" si="1"/>
        <v>-</v>
      </c>
      <c r="Q13" s="64" t="str">
        <f t="shared" si="2"/>
        <v>-</v>
      </c>
      <c r="R13" s="6"/>
      <c r="S13" s="6"/>
      <c r="T13" s="6"/>
      <c r="U13" s="6"/>
      <c r="V13" s="6"/>
      <c r="W13" s="6"/>
      <c r="X13" s="6"/>
    </row>
    <row r="14" spans="2:24" x14ac:dyDescent="0.25">
      <c r="B14" s="31">
        <v>11</v>
      </c>
      <c r="C14" s="34" t="s">
        <v>155</v>
      </c>
      <c r="D14" s="92">
        <f t="shared" si="0"/>
        <v>5</v>
      </c>
      <c r="E14" s="32"/>
      <c r="F14" s="32"/>
      <c r="G14" s="32"/>
      <c r="H14" s="32"/>
      <c r="I14" s="32"/>
      <c r="J14" s="32"/>
      <c r="K14" s="33"/>
      <c r="L14" s="32">
        <v>5</v>
      </c>
      <c r="M14" s="33"/>
      <c r="N14" s="33"/>
      <c r="O14" s="19"/>
      <c r="P14" s="64" t="str">
        <f t="shared" si="1"/>
        <v>-</v>
      </c>
      <c r="Q14" s="64" t="str">
        <f t="shared" si="2"/>
        <v>-</v>
      </c>
      <c r="R14" s="6"/>
      <c r="S14" s="6"/>
      <c r="T14" s="6"/>
      <c r="U14" s="6"/>
      <c r="V14" s="6"/>
      <c r="W14" s="6"/>
      <c r="X14" s="6"/>
    </row>
    <row r="15" spans="2:24" x14ac:dyDescent="0.25">
      <c r="B15" s="141">
        <v>12</v>
      </c>
      <c r="C15" s="34" t="s">
        <v>156</v>
      </c>
      <c r="D15" s="92">
        <f t="shared" si="0"/>
        <v>3</v>
      </c>
      <c r="E15" s="32"/>
      <c r="F15" s="32"/>
      <c r="G15" s="32"/>
      <c r="H15" s="32"/>
      <c r="I15" s="32"/>
      <c r="J15" s="32"/>
      <c r="K15" s="33"/>
      <c r="L15" s="32">
        <v>3</v>
      </c>
      <c r="M15" s="33"/>
      <c r="N15" s="33"/>
      <c r="O15" s="19"/>
      <c r="P15" s="64" t="str">
        <f t="shared" si="1"/>
        <v>-</v>
      </c>
      <c r="Q15" s="64" t="str">
        <f t="shared" si="2"/>
        <v>-</v>
      </c>
      <c r="R15" s="6"/>
      <c r="S15" s="6"/>
      <c r="T15" s="6"/>
      <c r="U15" s="6"/>
      <c r="V15" s="6"/>
      <c r="W15" s="6"/>
      <c r="X15" s="6"/>
    </row>
    <row r="16" spans="2:24" x14ac:dyDescent="0.25">
      <c r="B16" s="143"/>
      <c r="C16" s="34" t="s">
        <v>147</v>
      </c>
      <c r="D16" s="92">
        <f t="shared" si="0"/>
        <v>3</v>
      </c>
      <c r="E16" s="32"/>
      <c r="F16" s="32"/>
      <c r="G16" s="32"/>
      <c r="H16" s="32"/>
      <c r="I16" s="32"/>
      <c r="J16" s="32"/>
      <c r="K16" s="33">
        <v>1</v>
      </c>
      <c r="L16" s="32">
        <v>1</v>
      </c>
      <c r="M16" s="33"/>
      <c r="N16" s="33">
        <v>1</v>
      </c>
      <c r="O16" s="19"/>
      <c r="P16" s="64" t="str">
        <f t="shared" si="1"/>
        <v>-</v>
      </c>
      <c r="Q16" s="64" t="str">
        <f t="shared" si="2"/>
        <v>-</v>
      </c>
      <c r="R16" s="6"/>
      <c r="S16" s="6"/>
      <c r="T16" s="6"/>
      <c r="U16" s="6"/>
      <c r="V16" s="6"/>
      <c r="W16" s="6"/>
      <c r="X16" s="6"/>
    </row>
    <row r="17" spans="1:24" x14ac:dyDescent="0.25">
      <c r="B17" s="143"/>
      <c r="C17" s="34" t="s">
        <v>100</v>
      </c>
      <c r="D17" s="92">
        <f t="shared" si="0"/>
        <v>3</v>
      </c>
      <c r="E17" s="32"/>
      <c r="F17" s="32"/>
      <c r="G17" s="32"/>
      <c r="H17" s="32"/>
      <c r="I17" s="32">
        <v>3</v>
      </c>
      <c r="J17" s="32"/>
      <c r="K17" s="33"/>
      <c r="L17" s="32"/>
      <c r="M17" s="33"/>
      <c r="N17" s="33"/>
      <c r="O17" s="19"/>
      <c r="P17" s="64" t="str">
        <f t="shared" si="1"/>
        <v>-</v>
      </c>
      <c r="Q17" s="64" t="str">
        <f t="shared" si="2"/>
        <v>-</v>
      </c>
      <c r="R17" s="6"/>
      <c r="S17" s="6"/>
      <c r="T17" s="6"/>
      <c r="U17" s="6"/>
      <c r="V17" s="6"/>
      <c r="W17" s="6"/>
      <c r="X17" s="6"/>
    </row>
    <row r="18" spans="1:24" x14ac:dyDescent="0.25">
      <c r="B18" s="142"/>
      <c r="C18" s="34" t="s">
        <v>49</v>
      </c>
      <c r="D18" s="92">
        <f t="shared" si="0"/>
        <v>3</v>
      </c>
      <c r="E18" s="32"/>
      <c r="F18" s="32"/>
      <c r="G18" s="32"/>
      <c r="H18" s="32"/>
      <c r="I18" s="32"/>
      <c r="J18" s="32"/>
      <c r="K18" s="33">
        <v>3</v>
      </c>
      <c r="L18" s="32"/>
      <c r="M18" s="33"/>
      <c r="N18" s="33"/>
      <c r="O18" s="19"/>
      <c r="P18" s="64" t="str">
        <f t="shared" si="1"/>
        <v>-</v>
      </c>
      <c r="Q18" s="64" t="str">
        <f t="shared" si="2"/>
        <v>-</v>
      </c>
      <c r="R18" s="6"/>
      <c r="S18" s="6"/>
      <c r="T18" s="6"/>
      <c r="U18" s="6"/>
      <c r="V18" s="6"/>
      <c r="W18" s="6"/>
      <c r="X18" s="6"/>
    </row>
    <row r="19" spans="1:24" x14ac:dyDescent="0.25">
      <c r="A19" s="10"/>
      <c r="B19" s="5"/>
      <c r="C19" s="12"/>
      <c r="D19" s="18"/>
      <c r="E19" s="17"/>
      <c r="F19" s="16"/>
      <c r="G19" s="16"/>
      <c r="H19" s="16"/>
      <c r="I19" s="16"/>
      <c r="J19" s="16"/>
      <c r="K19" s="16"/>
      <c r="L19" s="16"/>
      <c r="M19" s="16"/>
      <c r="N19" s="16"/>
    </row>
    <row r="20" spans="1:24" x14ac:dyDescent="0.25">
      <c r="A20" s="10"/>
      <c r="B20" s="5"/>
      <c r="C20" s="10"/>
      <c r="D20" s="18"/>
      <c r="E20" s="15"/>
      <c r="F20" s="16"/>
      <c r="G20" s="16"/>
      <c r="H20" s="16"/>
      <c r="I20" s="16"/>
      <c r="J20" s="16"/>
      <c r="K20" s="16"/>
      <c r="L20" s="16"/>
      <c r="M20" s="16"/>
      <c r="N20" s="16"/>
    </row>
    <row r="21" spans="1:24" x14ac:dyDescent="0.25">
      <c r="A21" s="10"/>
      <c r="B21" s="5"/>
      <c r="C21" s="10"/>
      <c r="D21" s="18"/>
      <c r="E21" s="15"/>
      <c r="F21" s="16"/>
      <c r="G21" s="16"/>
      <c r="H21" s="16"/>
      <c r="I21" s="16"/>
      <c r="J21" s="16"/>
      <c r="K21" s="3"/>
      <c r="L21" s="3"/>
      <c r="M21" s="3"/>
      <c r="N21" s="3"/>
    </row>
    <row r="22" spans="1:24" x14ac:dyDescent="0.25">
      <c r="A22" s="10"/>
      <c r="B22" s="5"/>
      <c r="C22" s="12"/>
      <c r="D22" s="18"/>
      <c r="E22" s="8"/>
      <c r="F22" s="3"/>
      <c r="G22" s="3"/>
      <c r="H22" s="3"/>
      <c r="I22" s="3"/>
      <c r="J22" s="3"/>
      <c r="K22" s="3"/>
      <c r="L22" s="3"/>
      <c r="M22" s="3"/>
      <c r="N22" s="3"/>
    </row>
    <row r="23" spans="1:24" x14ac:dyDescent="0.25">
      <c r="A23" s="10"/>
      <c r="B23" s="5"/>
      <c r="C23" s="12"/>
      <c r="D23" s="18"/>
      <c r="E23" s="8"/>
      <c r="F23" s="3"/>
      <c r="G23" s="3"/>
      <c r="H23" s="3"/>
      <c r="I23" s="3"/>
      <c r="J23" s="3"/>
      <c r="K23" s="3"/>
      <c r="L23" s="3"/>
      <c r="M23" s="3"/>
      <c r="N23" s="3"/>
    </row>
    <row r="24" spans="1:24" x14ac:dyDescent="0.25">
      <c r="A24" s="10"/>
      <c r="B24" s="5"/>
      <c r="C24" s="12"/>
      <c r="D24" s="5"/>
      <c r="E24" s="8"/>
      <c r="F24" s="3"/>
      <c r="G24" s="3"/>
      <c r="H24" s="3"/>
      <c r="I24" s="3"/>
      <c r="J24" s="3"/>
      <c r="K24" s="3"/>
      <c r="L24" s="3"/>
      <c r="M24" s="3"/>
      <c r="N24" s="3"/>
    </row>
    <row r="25" spans="1:24" ht="14.25" customHeight="1" x14ac:dyDescent="0.25">
      <c r="A25" s="10"/>
      <c r="B25" s="5"/>
      <c r="C25" s="12"/>
      <c r="D25" s="5"/>
      <c r="E25" s="8"/>
      <c r="F25" s="3"/>
      <c r="G25" s="3"/>
      <c r="H25" s="3"/>
      <c r="I25" s="3"/>
      <c r="J25" s="3"/>
      <c r="K25" s="3"/>
      <c r="L25" s="3"/>
      <c r="M25" s="3"/>
      <c r="N25" s="3"/>
    </row>
    <row r="26" spans="1:24" x14ac:dyDescent="0.25">
      <c r="A26" s="10"/>
      <c r="B26" s="5"/>
      <c r="C26" s="12"/>
      <c r="D26" s="5"/>
      <c r="E26" s="8"/>
      <c r="F26" s="3"/>
      <c r="G26" s="3"/>
      <c r="H26" s="3"/>
      <c r="I26" s="3"/>
      <c r="J26" s="3"/>
      <c r="K26" s="3"/>
      <c r="L26" s="3"/>
      <c r="M26" s="3"/>
      <c r="N26" s="3"/>
    </row>
    <row r="27" spans="1:24" x14ac:dyDescent="0.25">
      <c r="A27" s="10"/>
      <c r="B27" s="5"/>
      <c r="C27" s="12"/>
      <c r="D27" s="5"/>
      <c r="E27" s="8"/>
      <c r="F27" s="3"/>
      <c r="G27" s="3"/>
      <c r="H27" s="3"/>
      <c r="I27" s="3"/>
      <c r="J27" s="3"/>
      <c r="K27" s="3"/>
      <c r="L27" s="3"/>
      <c r="M27" s="3"/>
      <c r="N27" s="3"/>
    </row>
    <row r="28" spans="1:24" x14ac:dyDescent="0.25">
      <c r="A28" s="10"/>
      <c r="B28" s="5"/>
      <c r="C28" s="12"/>
      <c r="D28" s="5"/>
      <c r="E28" s="8"/>
      <c r="F28" s="3"/>
      <c r="G28" s="3"/>
      <c r="H28" s="3"/>
      <c r="I28" s="3"/>
      <c r="J28" s="3"/>
      <c r="K28" s="3"/>
      <c r="L28" s="3"/>
      <c r="M28" s="3"/>
      <c r="N28" s="3"/>
    </row>
    <row r="29" spans="1:24" x14ac:dyDescent="0.25">
      <c r="A29" s="10"/>
      <c r="B29" s="5"/>
      <c r="C29" s="12"/>
      <c r="D29" s="5"/>
      <c r="E29" s="8"/>
      <c r="F29" s="3"/>
      <c r="G29" s="3"/>
      <c r="H29" s="3"/>
      <c r="I29" s="3"/>
      <c r="J29" s="3"/>
      <c r="K29" s="3"/>
      <c r="L29" s="3"/>
      <c r="M29" s="3"/>
      <c r="N29" s="3"/>
    </row>
    <row r="30" spans="1:24" x14ac:dyDescent="0.25">
      <c r="A30" s="10"/>
      <c r="B30" s="5"/>
      <c r="C30" s="12"/>
      <c r="D30" s="5"/>
      <c r="E30" s="8"/>
      <c r="F30" s="3"/>
      <c r="G30" s="3"/>
      <c r="H30" s="3"/>
      <c r="I30" s="3"/>
      <c r="J30" s="3"/>
      <c r="K30" s="3"/>
      <c r="L30" s="3"/>
      <c r="M30" s="3"/>
      <c r="N30" s="3"/>
    </row>
    <row r="31" spans="1:24" x14ac:dyDescent="0.25">
      <c r="A31" s="10"/>
      <c r="B31" s="5"/>
      <c r="C31" s="12"/>
      <c r="D31" s="5"/>
      <c r="E31" s="8"/>
      <c r="F31" s="3"/>
      <c r="G31" s="3"/>
      <c r="H31" s="3"/>
      <c r="I31" s="3"/>
      <c r="J31" s="3"/>
      <c r="K31" s="3"/>
      <c r="L31" s="3"/>
      <c r="M31" s="3"/>
      <c r="N31" s="3"/>
    </row>
    <row r="32" spans="1:24" x14ac:dyDescent="0.25">
      <c r="A32" s="10"/>
      <c r="B32" s="5"/>
      <c r="C32" s="12"/>
      <c r="D32" s="5"/>
      <c r="E32" s="8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10"/>
      <c r="B33" s="5"/>
      <c r="C33" s="12"/>
      <c r="D33" s="5"/>
      <c r="E33" s="8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10"/>
      <c r="B34" s="5"/>
      <c r="C34" s="12"/>
      <c r="D34" s="5"/>
      <c r="E34" s="8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10"/>
      <c r="B35" s="5"/>
      <c r="C35" s="12"/>
      <c r="D35" s="5"/>
      <c r="E35" s="8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10"/>
      <c r="B36" s="5"/>
      <c r="C36" s="12"/>
      <c r="D36" s="5"/>
      <c r="E36" s="8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10"/>
      <c r="B37" s="5"/>
      <c r="C37" s="12"/>
      <c r="D37" s="5"/>
      <c r="E37" s="8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10"/>
      <c r="B38" s="5"/>
      <c r="C38" s="12"/>
      <c r="D38" s="5"/>
      <c r="E38" s="8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10"/>
      <c r="B39" s="5"/>
      <c r="C39" s="12"/>
      <c r="D39" s="5"/>
      <c r="E39" s="8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10"/>
      <c r="B40" s="5"/>
      <c r="C40" s="12"/>
      <c r="D40" s="5"/>
      <c r="E40" s="8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10"/>
      <c r="B41" s="5"/>
      <c r="C41" s="12"/>
      <c r="D41" s="5"/>
      <c r="E41" s="8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10"/>
      <c r="B42" s="5"/>
      <c r="C42" s="12"/>
      <c r="D42" s="5"/>
      <c r="E42" s="8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10"/>
      <c r="B43" s="5"/>
      <c r="C43" s="12"/>
      <c r="D43" s="5"/>
      <c r="E43" s="8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10"/>
      <c r="B44" s="5"/>
      <c r="C44" s="12"/>
      <c r="D44" s="5"/>
      <c r="E44" s="8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10"/>
      <c r="B45" s="8"/>
      <c r="C45" s="10"/>
      <c r="D45" s="8"/>
      <c r="E45" s="8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10"/>
      <c r="B46" s="5"/>
      <c r="C46" s="7"/>
      <c r="D46" s="5"/>
      <c r="E46" s="8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10"/>
      <c r="B47" s="5"/>
      <c r="C47" s="9"/>
      <c r="D47" s="5"/>
      <c r="E47" s="8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5">
      <c r="A48" s="10"/>
      <c r="B48" s="8"/>
      <c r="C48" s="10"/>
      <c r="D48" s="5"/>
      <c r="E48" s="8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10"/>
      <c r="B49" s="8"/>
      <c r="C49" s="10"/>
      <c r="D49" s="8"/>
      <c r="E49" s="8"/>
      <c r="F49" s="3"/>
      <c r="G49" s="3"/>
      <c r="H49" s="3"/>
      <c r="I49" s="3"/>
      <c r="J49" s="3"/>
      <c r="K49" s="3"/>
      <c r="L49" s="3"/>
      <c r="M49" s="3"/>
      <c r="N49" s="3"/>
    </row>
  </sheetData>
  <sortState xmlns:xlrd2="http://schemas.microsoft.com/office/spreadsheetml/2017/richdata2" ref="B4:N18">
    <sortCondition descending="1" ref="D4:D18"/>
    <sortCondition ref="C4:C18"/>
  </sortState>
  <mergeCells count="2">
    <mergeCell ref="B6:B7"/>
    <mergeCell ref="B15:B18"/>
  </mergeCells>
  <phoneticPr fontId="0" type="noConversion"/>
  <conditionalFormatting sqref="E13:J13 E5:G9 E10:H11 E12:I12">
    <cfRule type="cellIs" dxfId="62" priority="33" operator="equal">
      <formula>0</formula>
    </cfRule>
  </conditionalFormatting>
  <conditionalFormatting sqref="H5:H9">
    <cfRule type="cellIs" dxfId="61" priority="21" operator="equal">
      <formula>0</formula>
    </cfRule>
  </conditionalFormatting>
  <conditionalFormatting sqref="E15:K18 E14:J14">
    <cfRule type="cellIs" dxfId="60" priority="15" operator="equal">
      <formula>0</formula>
    </cfRule>
  </conditionalFormatting>
  <conditionalFormatting sqref="P4:Q18">
    <cfRule type="cellIs" dxfId="59" priority="6" operator="equal">
      <formula>0</formula>
    </cfRule>
  </conditionalFormatting>
  <conditionalFormatting sqref="P4:Q18">
    <cfRule type="cellIs" dxfId="58" priority="5" operator="equal">
      <formula>"-"</formula>
    </cfRule>
  </conditionalFormatting>
  <conditionalFormatting sqref="E4:I4 K4:N4 I5:I11 K5:K14 L5:N18">
    <cfRule type="cellIs" dxfId="57" priority="4" operator="equal">
      <formula>0</formula>
    </cfRule>
  </conditionalFormatting>
  <conditionalFormatting sqref="J4:J12">
    <cfRule type="cellIs" dxfId="56" priority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1"/>
  </sheetPr>
  <dimension ref="A1:AI38"/>
  <sheetViews>
    <sheetView showGridLines="0" zoomScale="85" zoomScaleNormal="85" zoomScaleSheetLayoutView="100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6640625" customWidth="1"/>
    <col min="2" max="2" width="6.6640625" style="1" customWidth="1"/>
    <col min="3" max="3" width="21.77734375" customWidth="1"/>
    <col min="4" max="4" width="10.5546875" style="1" customWidth="1"/>
    <col min="5" max="14" width="6.6640625" style="1" customWidth="1"/>
    <col min="15" max="15" width="1.5546875" customWidth="1"/>
    <col min="16" max="17" width="7.77734375" customWidth="1"/>
  </cols>
  <sheetData>
    <row r="1" spans="1:35" x14ac:dyDescent="0.25">
      <c r="B1" s="2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35" x14ac:dyDescent="0.25">
      <c r="B2" s="57"/>
      <c r="C2" s="58"/>
      <c r="D2" s="59"/>
      <c r="E2" s="42">
        <f>'Celkové pořadí'!G2</f>
        <v>43610</v>
      </c>
      <c r="F2" s="42">
        <f>'Celkové pořadí'!H2</f>
        <v>43624</v>
      </c>
      <c r="G2" s="42">
        <f>'Celkové pořadí'!I2</f>
        <v>43638</v>
      </c>
      <c r="H2" s="42">
        <f>'Celkové pořadí'!J2</f>
        <v>43666</v>
      </c>
      <c r="I2" s="42">
        <f>'Celkové pořadí'!K2</f>
        <v>43673</v>
      </c>
      <c r="J2" s="42">
        <f>'Celkové pořadí'!L2</f>
        <v>43680</v>
      </c>
      <c r="K2" s="42">
        <f>'Celkové pořadí'!M2</f>
        <v>43694</v>
      </c>
      <c r="L2" s="42">
        <f>'Celkové pořadí'!N2</f>
        <v>43708</v>
      </c>
      <c r="M2" s="42">
        <f>'Celkové pořadí'!O2</f>
        <v>43715</v>
      </c>
      <c r="N2" s="42">
        <f>'Celkové pořadí'!P2</f>
        <v>43722</v>
      </c>
      <c r="P2" s="67"/>
      <c r="Q2" s="67"/>
    </row>
    <row r="3" spans="1:35" ht="100.05" customHeight="1" x14ac:dyDescent="0.25">
      <c r="B3" s="60" t="s">
        <v>0</v>
      </c>
      <c r="C3" s="61" t="s">
        <v>3</v>
      </c>
      <c r="D3" s="62" t="s">
        <v>4</v>
      </c>
      <c r="E3" s="41" t="str">
        <f>'Celkové pořadí'!G3</f>
        <v>První vítr Slap</v>
      </c>
      <c r="F3" s="41" t="str">
        <f>'Celkové pořadí'!H3</f>
        <v>Za 5 minut 12</v>
      </c>
      <c r="G3" s="41" t="str">
        <f>'Celkové pořadí'!I3</f>
        <v>Slunovrat</v>
      </c>
      <c r="H3" s="41" t="str">
        <f>'Celkové pořadí'!J3</f>
        <v>12 hodinovka</v>
      </c>
      <c r="I3" s="41" t="str">
        <f>'Celkové pořadí'!K3</f>
        <v>Vánoční regata</v>
      </c>
      <c r="J3" s="41" t="str">
        <f>'Celkové pořadí'!L3</f>
        <v>Modrá stuha Slap</v>
      </c>
      <c r="K3" s="41" t="str">
        <f>'Celkové pořadí'!M3</f>
        <v>Slapseidon Cup</v>
      </c>
      <c r="L3" s="41" t="str">
        <f>'Celkové pořadí'!N3</f>
        <v>Trucregata</v>
      </c>
      <c r="M3" s="41" t="str">
        <f>'Celkové pořadí'!O3</f>
        <v>Regata Laguna</v>
      </c>
      <c r="N3" s="41" t="str">
        <f>'Celkové pořadí'!P3</f>
        <v>Poslední Fun vítr</v>
      </c>
      <c r="P3" s="68" t="s">
        <v>12</v>
      </c>
      <c r="Q3" s="68" t="s">
        <v>13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x14ac:dyDescent="0.25">
      <c r="B4" s="31">
        <v>1</v>
      </c>
      <c r="C4" s="34" t="s">
        <v>43</v>
      </c>
      <c r="D4" s="92">
        <f t="shared" ref="D4:D36" si="0">IFERROR(SUM(LARGE(E4:N4,1),LARGE(E4:N4,2),LARGE(E4:N4,3),LARGE(E4:N4,4),LARGE(E4:N4,5),LARGE(E4:N4,6),LARGE(E4:N4,7),),SUM(E4:N4))</f>
        <v>48</v>
      </c>
      <c r="E4" s="32"/>
      <c r="F4" s="32"/>
      <c r="G4" s="32">
        <v>7</v>
      </c>
      <c r="H4" s="32">
        <v>6</v>
      </c>
      <c r="I4" s="32">
        <v>8</v>
      </c>
      <c r="J4" s="32">
        <v>6</v>
      </c>
      <c r="K4" s="33">
        <v>3</v>
      </c>
      <c r="L4" s="33">
        <v>12</v>
      </c>
      <c r="M4" s="33"/>
      <c r="N4" s="33">
        <v>6</v>
      </c>
      <c r="O4" s="19"/>
      <c r="P4" s="64" t="str">
        <f>IF((COUNT(E4:N4)-7)&gt;0,COUNT(E4:N4)-7,"-")</f>
        <v>-</v>
      </c>
      <c r="Q4" s="64" t="str">
        <f>IF(P4=1,SMALL(E4:N4,1),IF(P4=2,SMALL(E4:N4,1)&amp;"; "&amp;SMALL(E4:N4,2),IF(P4=3,SMALL(E4:N4,1)&amp;"; "&amp;SMALL(E4:N4,2)&amp;"; "&amp;SMALL(E4:N4,3),"-")))</f>
        <v>-</v>
      </c>
    </row>
    <row r="5" spans="1:35" x14ac:dyDescent="0.25">
      <c r="B5" s="31">
        <v>2</v>
      </c>
      <c r="C5" s="34" t="s">
        <v>137</v>
      </c>
      <c r="D5" s="92">
        <f t="shared" si="0"/>
        <v>35</v>
      </c>
      <c r="E5" s="32">
        <v>1</v>
      </c>
      <c r="F5" s="32">
        <v>4</v>
      </c>
      <c r="G5" s="32">
        <v>2</v>
      </c>
      <c r="H5" s="32">
        <v>4</v>
      </c>
      <c r="I5" s="32">
        <v>7</v>
      </c>
      <c r="J5" s="32"/>
      <c r="K5" s="33">
        <v>5</v>
      </c>
      <c r="L5" s="33">
        <v>7</v>
      </c>
      <c r="M5" s="33">
        <v>4</v>
      </c>
      <c r="N5" s="33">
        <v>4</v>
      </c>
      <c r="O5" s="19"/>
      <c r="P5" s="64">
        <f t="shared" ref="P5:P33" si="1">IF((COUNT(E5:N5)-7)&gt;0,COUNT(E5:N5)-7,"-")</f>
        <v>2</v>
      </c>
      <c r="Q5" s="64" t="str">
        <f t="shared" ref="Q5:Q33" si="2">IF(P5=1,SMALL(E5:N5,1),IF(P5=2,SMALL(E5:N5,1)&amp;"; "&amp;SMALL(E5:N5,2),IF(P5=3,SMALL(E5:N5,1)&amp;"; "&amp;SMALL(E5:N5,2)&amp;"; "&amp;SMALL(E5:N5,3),"-")))</f>
        <v>1; 2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x14ac:dyDescent="0.25">
      <c r="B6" s="31">
        <v>3</v>
      </c>
      <c r="C6" s="34" t="s">
        <v>94</v>
      </c>
      <c r="D6" s="92">
        <f t="shared" si="0"/>
        <v>30</v>
      </c>
      <c r="E6" s="32"/>
      <c r="F6" s="32">
        <v>3</v>
      </c>
      <c r="G6" s="32">
        <v>6</v>
      </c>
      <c r="H6" s="32">
        <v>1</v>
      </c>
      <c r="I6" s="32"/>
      <c r="J6" s="32">
        <v>4</v>
      </c>
      <c r="K6" s="33">
        <v>7</v>
      </c>
      <c r="L6" s="33">
        <v>9</v>
      </c>
      <c r="M6" s="33"/>
      <c r="N6" s="33"/>
      <c r="O6" s="19"/>
      <c r="P6" s="64" t="str">
        <f t="shared" si="1"/>
        <v>-</v>
      </c>
      <c r="Q6" s="64" t="str">
        <f t="shared" si="2"/>
        <v>-</v>
      </c>
      <c r="S6" s="6"/>
    </row>
    <row r="7" spans="1:35" x14ac:dyDescent="0.25">
      <c r="B7" s="31">
        <v>4</v>
      </c>
      <c r="C7" s="34" t="s">
        <v>75</v>
      </c>
      <c r="D7" s="92">
        <f t="shared" si="0"/>
        <v>26</v>
      </c>
      <c r="E7" s="32">
        <v>6</v>
      </c>
      <c r="F7" s="32">
        <v>7</v>
      </c>
      <c r="G7" s="32">
        <v>5</v>
      </c>
      <c r="H7" s="32"/>
      <c r="I7" s="32"/>
      <c r="J7" s="32"/>
      <c r="K7" s="33"/>
      <c r="L7" s="33"/>
      <c r="M7" s="33"/>
      <c r="N7" s="33">
        <v>8</v>
      </c>
      <c r="O7" s="19"/>
      <c r="P7" s="64" t="str">
        <f t="shared" si="1"/>
        <v>-</v>
      </c>
      <c r="Q7" s="64" t="str">
        <f t="shared" si="2"/>
        <v>-</v>
      </c>
      <c r="S7" s="6"/>
    </row>
    <row r="8" spans="1:35" x14ac:dyDescent="0.25">
      <c r="A8" s="10"/>
      <c r="B8" s="31">
        <v>5</v>
      </c>
      <c r="C8" s="34" t="s">
        <v>109</v>
      </c>
      <c r="D8" s="92">
        <f t="shared" si="0"/>
        <v>25</v>
      </c>
      <c r="E8" s="32">
        <v>4</v>
      </c>
      <c r="F8" s="32"/>
      <c r="G8" s="32"/>
      <c r="H8" s="32">
        <v>7</v>
      </c>
      <c r="I8" s="32">
        <v>9</v>
      </c>
      <c r="J8" s="32"/>
      <c r="K8" s="33"/>
      <c r="L8" s="33">
        <v>5</v>
      </c>
      <c r="M8" s="33"/>
      <c r="N8" s="33"/>
      <c r="O8" s="19"/>
      <c r="P8" s="64" t="str">
        <f t="shared" si="1"/>
        <v>-</v>
      </c>
      <c r="Q8" s="64" t="str">
        <f t="shared" si="2"/>
        <v>-</v>
      </c>
      <c r="S8" s="6"/>
    </row>
    <row r="9" spans="1:35" x14ac:dyDescent="0.25">
      <c r="A9" s="10"/>
      <c r="B9" s="31">
        <v>6</v>
      </c>
      <c r="C9" s="34" t="s">
        <v>50</v>
      </c>
      <c r="D9" s="92">
        <f t="shared" si="0"/>
        <v>22</v>
      </c>
      <c r="E9" s="32"/>
      <c r="F9" s="32"/>
      <c r="G9" s="32"/>
      <c r="H9" s="32"/>
      <c r="I9" s="32"/>
      <c r="J9" s="32"/>
      <c r="K9" s="33">
        <v>8</v>
      </c>
      <c r="L9" s="33">
        <v>14</v>
      </c>
      <c r="M9" s="33"/>
      <c r="N9" s="33"/>
      <c r="O9" s="19"/>
      <c r="P9" s="64" t="str">
        <f t="shared" si="1"/>
        <v>-</v>
      </c>
      <c r="Q9" s="64" t="str">
        <f t="shared" si="2"/>
        <v>-</v>
      </c>
      <c r="S9" s="6"/>
    </row>
    <row r="10" spans="1:35" x14ac:dyDescent="0.25">
      <c r="A10" s="10"/>
      <c r="B10" s="31">
        <v>7</v>
      </c>
      <c r="C10" s="34" t="s">
        <v>70</v>
      </c>
      <c r="D10" s="92">
        <f t="shared" si="0"/>
        <v>21</v>
      </c>
      <c r="E10" s="32"/>
      <c r="F10" s="32"/>
      <c r="G10" s="32">
        <v>3</v>
      </c>
      <c r="H10" s="32"/>
      <c r="I10" s="32"/>
      <c r="J10" s="32">
        <v>5</v>
      </c>
      <c r="K10" s="33">
        <v>6</v>
      </c>
      <c r="L10" s="33"/>
      <c r="M10" s="33"/>
      <c r="N10" s="33">
        <v>7</v>
      </c>
      <c r="O10" s="19"/>
      <c r="P10" s="64" t="str">
        <f t="shared" si="1"/>
        <v>-</v>
      </c>
      <c r="Q10" s="64" t="str">
        <f t="shared" si="2"/>
        <v>-</v>
      </c>
      <c r="S10" s="6"/>
    </row>
    <row r="11" spans="1:35" x14ac:dyDescent="0.25">
      <c r="A11" s="10"/>
      <c r="B11" s="141">
        <v>8</v>
      </c>
      <c r="C11" s="34" t="s">
        <v>52</v>
      </c>
      <c r="D11" s="92">
        <f t="shared" si="0"/>
        <v>20</v>
      </c>
      <c r="E11" s="32">
        <v>3</v>
      </c>
      <c r="F11" s="32"/>
      <c r="G11" s="32">
        <v>4</v>
      </c>
      <c r="H11" s="32"/>
      <c r="I11" s="32"/>
      <c r="J11" s="32"/>
      <c r="K11" s="33"/>
      <c r="L11" s="33">
        <v>13</v>
      </c>
      <c r="M11" s="33"/>
      <c r="N11" s="33"/>
      <c r="O11" s="19"/>
      <c r="P11" s="64" t="str">
        <f t="shared" si="1"/>
        <v>-</v>
      </c>
      <c r="Q11" s="64" t="str">
        <f t="shared" si="2"/>
        <v>-</v>
      </c>
      <c r="S11" s="6"/>
    </row>
    <row r="12" spans="1:35" x14ac:dyDescent="0.25">
      <c r="A12" s="10"/>
      <c r="B12" s="142"/>
      <c r="C12" s="34" t="s">
        <v>27</v>
      </c>
      <c r="D12" s="92">
        <f t="shared" si="0"/>
        <v>20</v>
      </c>
      <c r="E12" s="32"/>
      <c r="F12" s="32"/>
      <c r="G12" s="32"/>
      <c r="H12" s="32">
        <v>5</v>
      </c>
      <c r="I12" s="32"/>
      <c r="J12" s="32"/>
      <c r="K12" s="33">
        <v>4</v>
      </c>
      <c r="L12" s="33">
        <v>11</v>
      </c>
      <c r="M12" s="33"/>
      <c r="N12" s="33"/>
      <c r="O12" s="19"/>
      <c r="P12" s="64" t="str">
        <f t="shared" si="1"/>
        <v>-</v>
      </c>
      <c r="Q12" s="64" t="str">
        <f t="shared" si="2"/>
        <v>-</v>
      </c>
      <c r="S12" s="6"/>
    </row>
    <row r="13" spans="1:35" x14ac:dyDescent="0.25">
      <c r="A13" s="10"/>
      <c r="B13" s="31">
        <v>10</v>
      </c>
      <c r="C13" s="34" t="s">
        <v>47</v>
      </c>
      <c r="D13" s="92">
        <f t="shared" si="0"/>
        <v>17</v>
      </c>
      <c r="E13" s="32">
        <v>2</v>
      </c>
      <c r="F13" s="32">
        <v>1</v>
      </c>
      <c r="G13" s="32"/>
      <c r="H13" s="32"/>
      <c r="I13" s="32">
        <v>4</v>
      </c>
      <c r="J13" s="32"/>
      <c r="K13" s="33">
        <v>2</v>
      </c>
      <c r="L13" s="33">
        <v>6</v>
      </c>
      <c r="M13" s="33"/>
      <c r="N13" s="33">
        <v>2</v>
      </c>
      <c r="O13" s="19"/>
      <c r="P13" s="64" t="str">
        <f t="shared" si="1"/>
        <v>-</v>
      </c>
      <c r="Q13" s="64" t="str">
        <f t="shared" si="2"/>
        <v>-</v>
      </c>
      <c r="S13" s="6"/>
    </row>
    <row r="14" spans="1:35" x14ac:dyDescent="0.25">
      <c r="A14" s="10"/>
      <c r="B14" s="31">
        <v>11</v>
      </c>
      <c r="C14" s="34" t="s">
        <v>46</v>
      </c>
      <c r="D14" s="92">
        <f t="shared" si="0"/>
        <v>16</v>
      </c>
      <c r="E14" s="32"/>
      <c r="F14" s="32"/>
      <c r="G14" s="32"/>
      <c r="H14" s="32"/>
      <c r="I14" s="32">
        <v>5</v>
      </c>
      <c r="J14" s="32"/>
      <c r="K14" s="33"/>
      <c r="L14" s="33">
        <v>10</v>
      </c>
      <c r="M14" s="33"/>
      <c r="N14" s="33">
        <v>1</v>
      </c>
      <c r="O14" s="19"/>
      <c r="P14" s="64" t="str">
        <f t="shared" si="1"/>
        <v>-</v>
      </c>
      <c r="Q14" s="64" t="str">
        <f t="shared" si="2"/>
        <v>-</v>
      </c>
      <c r="S14" s="6"/>
    </row>
    <row r="15" spans="1:35" x14ac:dyDescent="0.25">
      <c r="A15" s="10"/>
      <c r="B15" s="141">
        <v>12</v>
      </c>
      <c r="C15" s="34" t="s">
        <v>78</v>
      </c>
      <c r="D15" s="92">
        <f t="shared" si="0"/>
        <v>15</v>
      </c>
      <c r="E15" s="32"/>
      <c r="F15" s="32"/>
      <c r="G15" s="32">
        <v>1</v>
      </c>
      <c r="H15" s="32"/>
      <c r="I15" s="32">
        <v>6</v>
      </c>
      <c r="J15" s="32">
        <v>3</v>
      </c>
      <c r="K15" s="33"/>
      <c r="L15" s="33"/>
      <c r="M15" s="33"/>
      <c r="N15" s="33">
        <v>5</v>
      </c>
      <c r="O15" s="19"/>
      <c r="P15" s="64" t="str">
        <f t="shared" si="1"/>
        <v>-</v>
      </c>
      <c r="Q15" s="64" t="str">
        <f t="shared" si="2"/>
        <v>-</v>
      </c>
      <c r="S15" s="6"/>
    </row>
    <row r="16" spans="1:35" x14ac:dyDescent="0.25">
      <c r="A16" s="10"/>
      <c r="B16" s="143"/>
      <c r="C16" s="34" t="s">
        <v>157</v>
      </c>
      <c r="D16" s="92">
        <f t="shared" si="0"/>
        <v>15</v>
      </c>
      <c r="E16" s="32"/>
      <c r="F16" s="32"/>
      <c r="G16" s="32"/>
      <c r="H16" s="32"/>
      <c r="I16" s="32"/>
      <c r="J16" s="32"/>
      <c r="K16" s="33"/>
      <c r="L16" s="33">
        <v>15</v>
      </c>
      <c r="M16" s="33"/>
      <c r="N16" s="33"/>
      <c r="O16" s="19"/>
      <c r="P16" s="64" t="str">
        <f t="shared" si="1"/>
        <v>-</v>
      </c>
      <c r="Q16" s="64" t="str">
        <f t="shared" si="2"/>
        <v>-</v>
      </c>
    </row>
    <row r="17" spans="1:17" x14ac:dyDescent="0.25">
      <c r="A17" s="10"/>
      <c r="B17" s="142"/>
      <c r="C17" s="34" t="s">
        <v>44</v>
      </c>
      <c r="D17" s="92">
        <f t="shared" si="0"/>
        <v>15</v>
      </c>
      <c r="E17" s="32"/>
      <c r="F17" s="32">
        <v>8</v>
      </c>
      <c r="G17" s="32"/>
      <c r="H17" s="32"/>
      <c r="I17" s="32"/>
      <c r="J17" s="32">
        <v>7</v>
      </c>
      <c r="K17" s="33"/>
      <c r="L17" s="33"/>
      <c r="M17" s="33"/>
      <c r="N17" s="33"/>
      <c r="O17" s="19"/>
      <c r="P17" s="64" t="str">
        <f t="shared" si="1"/>
        <v>-</v>
      </c>
      <c r="Q17" s="64" t="str">
        <f t="shared" si="2"/>
        <v>-</v>
      </c>
    </row>
    <row r="18" spans="1:17" x14ac:dyDescent="0.25">
      <c r="A18" s="10"/>
      <c r="B18" s="141">
        <v>15</v>
      </c>
      <c r="C18" s="34" t="s">
        <v>77</v>
      </c>
      <c r="D18" s="92">
        <f t="shared" si="0"/>
        <v>10</v>
      </c>
      <c r="E18" s="32">
        <v>5</v>
      </c>
      <c r="F18" s="32">
        <v>5</v>
      </c>
      <c r="G18" s="32"/>
      <c r="H18" s="32"/>
      <c r="I18" s="32"/>
      <c r="J18" s="32"/>
      <c r="K18" s="33"/>
      <c r="L18" s="33"/>
      <c r="M18" s="33"/>
      <c r="N18" s="33"/>
      <c r="O18" s="19"/>
      <c r="P18" s="64" t="str">
        <f t="shared" si="1"/>
        <v>-</v>
      </c>
      <c r="Q18" s="64" t="str">
        <f t="shared" si="2"/>
        <v>-</v>
      </c>
    </row>
    <row r="19" spans="1:17" x14ac:dyDescent="0.25">
      <c r="A19" s="10"/>
      <c r="B19" s="142"/>
      <c r="C19" s="34" t="s">
        <v>138</v>
      </c>
      <c r="D19" s="92">
        <f t="shared" si="0"/>
        <v>10</v>
      </c>
      <c r="E19" s="32"/>
      <c r="F19" s="32">
        <v>10</v>
      </c>
      <c r="G19" s="32"/>
      <c r="H19" s="32"/>
      <c r="I19" s="32"/>
      <c r="J19" s="32"/>
      <c r="K19" s="33"/>
      <c r="L19" s="33"/>
      <c r="M19" s="33"/>
      <c r="N19" s="33"/>
      <c r="O19" s="19"/>
      <c r="P19" s="64" t="str">
        <f t="shared" si="1"/>
        <v>-</v>
      </c>
      <c r="Q19" s="64" t="str">
        <f t="shared" si="2"/>
        <v>-</v>
      </c>
    </row>
    <row r="20" spans="1:17" x14ac:dyDescent="0.25">
      <c r="A20" s="10"/>
      <c r="B20" s="31">
        <v>17</v>
      </c>
      <c r="C20" s="34" t="s">
        <v>69</v>
      </c>
      <c r="D20" s="92">
        <f t="shared" si="0"/>
        <v>9</v>
      </c>
      <c r="E20" s="32"/>
      <c r="F20" s="32">
        <v>9</v>
      </c>
      <c r="G20" s="32"/>
      <c r="H20" s="32"/>
      <c r="I20" s="32"/>
      <c r="J20" s="32"/>
      <c r="K20" s="33"/>
      <c r="L20" s="33"/>
      <c r="M20" s="33"/>
      <c r="N20" s="33"/>
      <c r="O20" s="19"/>
      <c r="P20" s="64" t="str">
        <f t="shared" si="1"/>
        <v>-</v>
      </c>
      <c r="Q20" s="64" t="str">
        <f t="shared" si="2"/>
        <v>-</v>
      </c>
    </row>
    <row r="21" spans="1:17" x14ac:dyDescent="0.25">
      <c r="A21" s="10"/>
      <c r="B21" s="141">
        <v>18</v>
      </c>
      <c r="C21" s="34" t="s">
        <v>158</v>
      </c>
      <c r="D21" s="92">
        <f t="shared" si="0"/>
        <v>8</v>
      </c>
      <c r="E21" s="32"/>
      <c r="F21" s="32"/>
      <c r="G21" s="32"/>
      <c r="H21" s="32"/>
      <c r="I21" s="32"/>
      <c r="J21" s="32"/>
      <c r="K21" s="33"/>
      <c r="L21" s="33">
        <v>8</v>
      </c>
      <c r="M21" s="33"/>
      <c r="N21" s="33"/>
      <c r="O21" s="19"/>
      <c r="P21" s="64" t="str">
        <f t="shared" si="1"/>
        <v>-</v>
      </c>
      <c r="Q21" s="64" t="str">
        <f t="shared" si="2"/>
        <v>-</v>
      </c>
    </row>
    <row r="22" spans="1:17" x14ac:dyDescent="0.25">
      <c r="A22" s="10"/>
      <c r="B22" s="142"/>
      <c r="C22" s="34" t="s">
        <v>181</v>
      </c>
      <c r="D22" s="92">
        <f t="shared" si="0"/>
        <v>8</v>
      </c>
      <c r="E22" s="32"/>
      <c r="F22" s="32"/>
      <c r="G22" s="32"/>
      <c r="H22" s="32"/>
      <c r="I22" s="32"/>
      <c r="J22" s="32"/>
      <c r="K22" s="33"/>
      <c r="L22" s="33"/>
      <c r="M22" s="33">
        <v>8</v>
      </c>
      <c r="N22" s="33"/>
      <c r="O22" s="19"/>
      <c r="P22" s="64" t="str">
        <f t="shared" si="1"/>
        <v>-</v>
      </c>
      <c r="Q22" s="64" t="str">
        <f t="shared" si="2"/>
        <v>-</v>
      </c>
    </row>
    <row r="23" spans="1:17" x14ac:dyDescent="0.25">
      <c r="A23" s="10"/>
      <c r="B23" s="31">
        <v>20</v>
      </c>
      <c r="C23" s="34" t="s">
        <v>182</v>
      </c>
      <c r="D23" s="92">
        <f t="shared" si="0"/>
        <v>7</v>
      </c>
      <c r="E23" s="32"/>
      <c r="F23" s="32"/>
      <c r="G23" s="32"/>
      <c r="H23" s="32"/>
      <c r="I23" s="32"/>
      <c r="J23" s="32"/>
      <c r="K23" s="33"/>
      <c r="L23" s="33"/>
      <c r="M23" s="33">
        <v>7</v>
      </c>
      <c r="N23" s="33"/>
      <c r="O23" s="19"/>
      <c r="P23" s="64" t="str">
        <f t="shared" si="1"/>
        <v>-</v>
      </c>
      <c r="Q23" s="64" t="str">
        <f t="shared" si="2"/>
        <v>-</v>
      </c>
    </row>
    <row r="24" spans="1:17" x14ac:dyDescent="0.25">
      <c r="A24" s="10"/>
      <c r="B24" s="141">
        <v>21</v>
      </c>
      <c r="C24" s="34" t="s">
        <v>93</v>
      </c>
      <c r="D24" s="92">
        <f t="shared" si="0"/>
        <v>6</v>
      </c>
      <c r="E24" s="32"/>
      <c r="F24" s="32">
        <v>6</v>
      </c>
      <c r="G24" s="32"/>
      <c r="H24" s="32"/>
      <c r="I24" s="32"/>
      <c r="J24" s="32"/>
      <c r="K24" s="33"/>
      <c r="L24" s="33"/>
      <c r="M24" s="33"/>
      <c r="N24" s="33"/>
      <c r="O24" s="19"/>
      <c r="P24" s="64" t="str">
        <f t="shared" si="1"/>
        <v>-</v>
      </c>
      <c r="Q24" s="64" t="str">
        <f t="shared" si="2"/>
        <v>-</v>
      </c>
    </row>
    <row r="25" spans="1:17" x14ac:dyDescent="0.25">
      <c r="A25" s="10"/>
      <c r="B25" s="143"/>
      <c r="C25" s="34" t="s">
        <v>183</v>
      </c>
      <c r="D25" s="92">
        <f t="shared" si="0"/>
        <v>6</v>
      </c>
      <c r="E25" s="32"/>
      <c r="F25" s="32"/>
      <c r="G25" s="32"/>
      <c r="H25" s="32"/>
      <c r="I25" s="32"/>
      <c r="J25" s="32"/>
      <c r="K25" s="33"/>
      <c r="L25" s="33"/>
      <c r="M25" s="33">
        <v>6</v>
      </c>
      <c r="N25" s="33"/>
      <c r="O25" s="19"/>
      <c r="P25" s="64" t="str">
        <f t="shared" si="1"/>
        <v>-</v>
      </c>
      <c r="Q25" s="64" t="str">
        <f t="shared" si="2"/>
        <v>-</v>
      </c>
    </row>
    <row r="26" spans="1:17" x14ac:dyDescent="0.25">
      <c r="A26" s="10"/>
      <c r="B26" s="142"/>
      <c r="C26" s="34" t="s">
        <v>28</v>
      </c>
      <c r="D26" s="92">
        <f t="shared" si="0"/>
        <v>6</v>
      </c>
      <c r="E26" s="32"/>
      <c r="F26" s="32"/>
      <c r="G26" s="32"/>
      <c r="H26" s="32"/>
      <c r="I26" s="32">
        <v>2</v>
      </c>
      <c r="J26" s="32">
        <v>1</v>
      </c>
      <c r="K26" s="33"/>
      <c r="L26" s="33">
        <v>3</v>
      </c>
      <c r="M26" s="33"/>
      <c r="N26" s="33"/>
      <c r="O26" s="19"/>
      <c r="P26" s="64" t="str">
        <f t="shared" si="1"/>
        <v>-</v>
      </c>
      <c r="Q26" s="64" t="str">
        <f t="shared" si="2"/>
        <v>-</v>
      </c>
    </row>
    <row r="27" spans="1:17" x14ac:dyDescent="0.25">
      <c r="A27" s="10"/>
      <c r="B27" s="141">
        <v>24</v>
      </c>
      <c r="C27" s="34" t="s">
        <v>184</v>
      </c>
      <c r="D27" s="92">
        <f t="shared" si="0"/>
        <v>5</v>
      </c>
      <c r="E27" s="32"/>
      <c r="F27" s="32"/>
      <c r="G27" s="32"/>
      <c r="H27" s="32"/>
      <c r="I27" s="32"/>
      <c r="J27" s="32"/>
      <c r="K27" s="33"/>
      <c r="L27" s="33"/>
      <c r="M27" s="33">
        <v>5</v>
      </c>
      <c r="N27" s="33"/>
      <c r="O27" s="19"/>
      <c r="P27" s="64" t="str">
        <f t="shared" si="1"/>
        <v>-</v>
      </c>
      <c r="Q27" s="64" t="str">
        <f t="shared" si="2"/>
        <v>-</v>
      </c>
    </row>
    <row r="28" spans="1:17" x14ac:dyDescent="0.25">
      <c r="A28" s="10"/>
      <c r="B28" s="143"/>
      <c r="C28" s="34" t="s">
        <v>140</v>
      </c>
      <c r="D28" s="92">
        <f t="shared" si="0"/>
        <v>5</v>
      </c>
      <c r="E28" s="32"/>
      <c r="F28" s="32"/>
      <c r="G28" s="32"/>
      <c r="H28" s="32">
        <v>1</v>
      </c>
      <c r="I28" s="32"/>
      <c r="J28" s="32"/>
      <c r="K28" s="33"/>
      <c r="L28" s="33">
        <v>4</v>
      </c>
      <c r="M28" s="33"/>
      <c r="N28" s="33"/>
      <c r="O28" s="19"/>
      <c r="P28" s="64" t="str">
        <f t="shared" si="1"/>
        <v>-</v>
      </c>
      <c r="Q28" s="64" t="str">
        <f t="shared" si="2"/>
        <v>-</v>
      </c>
    </row>
    <row r="29" spans="1:17" x14ac:dyDescent="0.25">
      <c r="A29" s="10"/>
      <c r="B29" s="142"/>
      <c r="C29" s="34" t="s">
        <v>106</v>
      </c>
      <c r="D29" s="92">
        <f t="shared" si="0"/>
        <v>5</v>
      </c>
      <c r="E29" s="32"/>
      <c r="F29" s="32"/>
      <c r="G29" s="32"/>
      <c r="H29" s="32">
        <v>1</v>
      </c>
      <c r="I29" s="32"/>
      <c r="J29" s="32">
        <v>2</v>
      </c>
      <c r="K29" s="33">
        <v>1</v>
      </c>
      <c r="L29" s="33">
        <v>1</v>
      </c>
      <c r="M29" s="33"/>
      <c r="N29" s="33"/>
      <c r="O29" s="19"/>
      <c r="P29" s="64" t="str">
        <f t="shared" si="1"/>
        <v>-</v>
      </c>
      <c r="Q29" s="64" t="str">
        <f t="shared" si="2"/>
        <v>-</v>
      </c>
    </row>
    <row r="30" spans="1:17" x14ac:dyDescent="0.25">
      <c r="A30" s="10"/>
      <c r="B30" s="141">
        <v>27</v>
      </c>
      <c r="C30" s="34" t="s">
        <v>45</v>
      </c>
      <c r="D30" s="92">
        <f t="shared" si="0"/>
        <v>3</v>
      </c>
      <c r="E30" s="32"/>
      <c r="F30" s="32"/>
      <c r="G30" s="32"/>
      <c r="H30" s="32"/>
      <c r="I30" s="32">
        <v>3</v>
      </c>
      <c r="J30" s="32"/>
      <c r="K30" s="33"/>
      <c r="L30" s="33"/>
      <c r="M30" s="33"/>
      <c r="N30" s="33"/>
      <c r="O30" s="19"/>
      <c r="P30" s="64" t="str">
        <f t="shared" si="1"/>
        <v>-</v>
      </c>
      <c r="Q30" s="64" t="str">
        <f t="shared" si="2"/>
        <v>-</v>
      </c>
    </row>
    <row r="31" spans="1:17" x14ac:dyDescent="0.25">
      <c r="A31" s="10"/>
      <c r="B31" s="143"/>
      <c r="C31" s="44" t="s">
        <v>190</v>
      </c>
      <c r="D31" s="92">
        <f t="shared" si="0"/>
        <v>3</v>
      </c>
      <c r="E31" s="32"/>
      <c r="F31" s="32"/>
      <c r="G31" s="32"/>
      <c r="H31" s="32"/>
      <c r="I31" s="32"/>
      <c r="J31" s="32"/>
      <c r="K31" s="33"/>
      <c r="L31" s="33"/>
      <c r="M31" s="33"/>
      <c r="N31" s="33">
        <v>3</v>
      </c>
      <c r="O31" s="19"/>
      <c r="P31" s="64" t="str">
        <f t="shared" si="1"/>
        <v>-</v>
      </c>
      <c r="Q31" s="64" t="str">
        <f t="shared" si="2"/>
        <v>-</v>
      </c>
    </row>
    <row r="32" spans="1:17" x14ac:dyDescent="0.25">
      <c r="A32" s="10"/>
      <c r="B32" s="142"/>
      <c r="C32" s="34" t="s">
        <v>185</v>
      </c>
      <c r="D32" s="92">
        <f t="shared" si="0"/>
        <v>3</v>
      </c>
      <c r="E32" s="32"/>
      <c r="F32" s="32"/>
      <c r="G32" s="32"/>
      <c r="H32" s="32"/>
      <c r="I32" s="32"/>
      <c r="J32" s="32"/>
      <c r="K32" s="33"/>
      <c r="L32" s="33"/>
      <c r="M32" s="33">
        <v>3</v>
      </c>
      <c r="N32" s="33"/>
      <c r="O32" s="19"/>
      <c r="P32" s="64" t="str">
        <f t="shared" si="1"/>
        <v>-</v>
      </c>
      <c r="Q32" s="64" t="str">
        <f t="shared" si="2"/>
        <v>-</v>
      </c>
    </row>
    <row r="33" spans="1:17" x14ac:dyDescent="0.25">
      <c r="A33" s="10"/>
      <c r="B33" s="141">
        <v>30</v>
      </c>
      <c r="C33" s="34" t="s">
        <v>21</v>
      </c>
      <c r="D33" s="92">
        <f t="shared" si="0"/>
        <v>2</v>
      </c>
      <c r="E33" s="32"/>
      <c r="F33" s="32">
        <v>2</v>
      </c>
      <c r="G33" s="32"/>
      <c r="H33" s="32"/>
      <c r="I33" s="32"/>
      <c r="J33" s="32"/>
      <c r="K33" s="33"/>
      <c r="L33" s="33"/>
      <c r="M33" s="33"/>
      <c r="N33" s="33"/>
      <c r="O33" s="19"/>
      <c r="P33" s="64" t="str">
        <f t="shared" si="1"/>
        <v>-</v>
      </c>
      <c r="Q33" s="64" t="str">
        <f t="shared" si="2"/>
        <v>-</v>
      </c>
    </row>
    <row r="34" spans="1:17" x14ac:dyDescent="0.25">
      <c r="A34" s="10"/>
      <c r="B34" s="142"/>
      <c r="C34" s="34" t="s">
        <v>144</v>
      </c>
      <c r="D34" s="92">
        <f t="shared" si="0"/>
        <v>2</v>
      </c>
      <c r="E34" s="32"/>
      <c r="F34" s="32"/>
      <c r="G34" s="32"/>
      <c r="H34" s="32"/>
      <c r="I34" s="32">
        <v>1</v>
      </c>
      <c r="J34" s="32"/>
      <c r="K34" s="33"/>
      <c r="L34" s="33">
        <v>1</v>
      </c>
      <c r="M34" s="33"/>
      <c r="N34" s="33"/>
      <c r="O34" s="19"/>
      <c r="P34" s="64"/>
      <c r="Q34" s="64"/>
    </row>
    <row r="35" spans="1:17" x14ac:dyDescent="0.25">
      <c r="A35" s="10"/>
      <c r="B35" s="141">
        <v>32</v>
      </c>
      <c r="C35" s="34" t="s">
        <v>186</v>
      </c>
      <c r="D35" s="92">
        <f t="shared" si="0"/>
        <v>1</v>
      </c>
      <c r="E35" s="32"/>
      <c r="F35" s="32"/>
      <c r="G35" s="32"/>
      <c r="H35" s="32"/>
      <c r="I35" s="32"/>
      <c r="J35" s="32"/>
      <c r="K35" s="33"/>
      <c r="L35" s="33"/>
      <c r="M35" s="33">
        <v>1</v>
      </c>
      <c r="N35" s="33"/>
      <c r="O35" s="19"/>
      <c r="P35" s="64"/>
      <c r="Q35" s="64"/>
    </row>
    <row r="36" spans="1:17" x14ac:dyDescent="0.25">
      <c r="A36" s="10"/>
      <c r="B36" s="142"/>
      <c r="C36" s="34" t="s">
        <v>187</v>
      </c>
      <c r="D36" s="92">
        <f t="shared" si="0"/>
        <v>1</v>
      </c>
      <c r="E36" s="32"/>
      <c r="F36" s="32"/>
      <c r="G36" s="32"/>
      <c r="H36" s="32"/>
      <c r="I36" s="32"/>
      <c r="J36" s="32"/>
      <c r="K36" s="33"/>
      <c r="L36" s="33"/>
      <c r="M36" s="33">
        <v>1</v>
      </c>
      <c r="N36" s="33"/>
      <c r="O36" s="19"/>
      <c r="P36" s="64"/>
      <c r="Q36" s="64"/>
    </row>
    <row r="37" spans="1:17" x14ac:dyDescent="0.25">
      <c r="A37" s="10"/>
      <c r="B37" s="31">
        <v>34</v>
      </c>
      <c r="C37" s="34"/>
      <c r="D37" s="92"/>
      <c r="E37" s="32"/>
      <c r="F37" s="32"/>
      <c r="G37" s="32"/>
      <c r="H37" s="32"/>
      <c r="I37" s="32"/>
      <c r="J37" s="32"/>
      <c r="K37" s="33"/>
      <c r="L37" s="33"/>
      <c r="M37" s="33"/>
      <c r="N37" s="33"/>
      <c r="O37" s="19"/>
      <c r="P37" s="64"/>
      <c r="Q37" s="64"/>
    </row>
    <row r="38" spans="1:17" x14ac:dyDescent="0.25">
      <c r="A38" s="10"/>
      <c r="B38" s="31">
        <v>35</v>
      </c>
      <c r="C38" s="34"/>
      <c r="D38" s="92"/>
      <c r="E38" s="32"/>
      <c r="F38" s="32"/>
      <c r="G38" s="32"/>
      <c r="H38" s="32"/>
      <c r="I38" s="32"/>
      <c r="J38" s="32"/>
      <c r="K38" s="33"/>
      <c r="L38" s="33"/>
      <c r="M38" s="33"/>
      <c r="N38" s="33"/>
      <c r="O38" s="19"/>
      <c r="P38" s="64"/>
      <c r="Q38" s="64"/>
    </row>
  </sheetData>
  <sortState xmlns:xlrd2="http://schemas.microsoft.com/office/spreadsheetml/2017/richdata2" ref="B4:N38">
    <sortCondition descending="1" ref="D4:D38"/>
    <sortCondition ref="C4:C38"/>
  </sortState>
  <mergeCells count="9">
    <mergeCell ref="B30:B32"/>
    <mergeCell ref="B33:B34"/>
    <mergeCell ref="B35:B36"/>
    <mergeCell ref="B21:B22"/>
    <mergeCell ref="B24:B26"/>
    <mergeCell ref="B27:B29"/>
    <mergeCell ref="B11:B12"/>
    <mergeCell ref="B15:B17"/>
    <mergeCell ref="B18:B19"/>
  </mergeCells>
  <phoneticPr fontId="0" type="noConversion"/>
  <conditionalFormatting sqref="H22 E23:H27 E5:F6 J29:J30 E19:G22 F7:F10 E8:E9 E11:F18 I5:I27">
    <cfRule type="cellIs" dxfId="55" priority="66" operator="equal">
      <formula>0</formula>
    </cfRule>
  </conditionalFormatting>
  <conditionalFormatting sqref="F10">
    <cfRule type="cellIs" dxfId="54" priority="59" operator="equal">
      <formula>0</formula>
    </cfRule>
  </conditionalFormatting>
  <conditionalFormatting sqref="F10">
    <cfRule type="cellIs" dxfId="53" priority="58" operator="equal">
      <formula>0</formula>
    </cfRule>
  </conditionalFormatting>
  <conditionalFormatting sqref="F9">
    <cfRule type="cellIs" dxfId="52" priority="57" operator="equal">
      <formula>0</formula>
    </cfRule>
  </conditionalFormatting>
  <conditionalFormatting sqref="F9">
    <cfRule type="cellIs" dxfId="51" priority="56" operator="equal">
      <formula>0</formula>
    </cfRule>
  </conditionalFormatting>
  <conditionalFormatting sqref="E28:I30 K28:K29 E30:K32">
    <cfRule type="cellIs" dxfId="50" priority="49" operator="equal">
      <formula>0</formula>
    </cfRule>
  </conditionalFormatting>
  <conditionalFormatting sqref="E33:K33">
    <cfRule type="cellIs" dxfId="49" priority="46" operator="equal">
      <formula>0</formula>
    </cfRule>
  </conditionalFormatting>
  <conditionalFormatting sqref="E13">
    <cfRule type="cellIs" dxfId="48" priority="35" operator="equal">
      <formula>0</formula>
    </cfRule>
  </conditionalFormatting>
  <conditionalFormatting sqref="E32:K32">
    <cfRule type="cellIs" dxfId="47" priority="23" operator="equal">
      <formula>0</formula>
    </cfRule>
  </conditionalFormatting>
  <conditionalFormatting sqref="P4:Q33">
    <cfRule type="cellIs" dxfId="46" priority="15" operator="equal">
      <formula>0</formula>
    </cfRule>
  </conditionalFormatting>
  <conditionalFormatting sqref="P4:Q33">
    <cfRule type="cellIs" dxfId="45" priority="14" operator="equal">
      <formula>"-"</formula>
    </cfRule>
  </conditionalFormatting>
  <conditionalFormatting sqref="E4:I4 E7 E10 H5:H21 K4:N4 F4:F16 G5:G18 I4:I25 K5:K27 L5:L33 M5:M35 N5:N36">
    <cfRule type="cellIs" dxfId="44" priority="13" operator="equal">
      <formula>0</formula>
    </cfRule>
  </conditionalFormatting>
  <conditionalFormatting sqref="J4:J28">
    <cfRule type="cellIs" dxfId="43" priority="10" operator="equal">
      <formula>0</formula>
    </cfRule>
  </conditionalFormatting>
  <conditionalFormatting sqref="E34:K38">
    <cfRule type="cellIs" dxfId="42" priority="5" operator="equal">
      <formula>0</formula>
    </cfRule>
  </conditionalFormatting>
  <conditionalFormatting sqref="N37:N38">
    <cfRule type="cellIs" dxfId="41" priority="4" operator="equal">
      <formula>0</formula>
    </cfRule>
  </conditionalFormatting>
  <conditionalFormatting sqref="P34:Q38">
    <cfRule type="cellIs" dxfId="40" priority="3" operator="equal">
      <formula>0</formula>
    </cfRule>
  </conditionalFormatting>
  <conditionalFormatting sqref="P34:Q38">
    <cfRule type="cellIs" dxfId="39" priority="2" operator="equal">
      <formula>"-"</formula>
    </cfRule>
  </conditionalFormatting>
  <conditionalFormatting sqref="L37:N38 L34:L35 L36:M36">
    <cfRule type="cellIs" dxfId="38" priority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6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Startovní listina</vt:lpstr>
      <vt:lpstr>Dělené umístění</vt:lpstr>
      <vt:lpstr>Celkové pořadí trasy</vt:lpstr>
      <vt:lpstr>Statistiky</vt:lpstr>
      <vt:lpstr>Celkové pořadí</vt:lpstr>
      <vt:lpstr>1 - Závodní Speciály</vt:lpstr>
      <vt:lpstr>2 - Open</vt:lpstr>
      <vt:lpstr>3 - Racer Cruiser</vt:lpstr>
      <vt:lpstr>4 - Cruiser lehký</vt:lpstr>
      <vt:lpstr>5 - Cruiser střední</vt:lpstr>
      <vt:lpstr>6 - Cruiser těžký</vt:lpstr>
      <vt:lpstr>'2 - Open'!Print_Area</vt:lpstr>
      <vt:lpstr>'3 - Racer Cruiser'!Print_Area</vt:lpstr>
      <vt:lpstr>'4 - Cruiser lehký'!Print_Area</vt:lpstr>
      <vt:lpstr>'5 - Cruiser střední'!Print_Area</vt:lpstr>
      <vt:lpstr>'Celkové pořadí'!Print_Area</vt:lpstr>
      <vt:lpstr>'Celkové pořadí trasy'!Print_Area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Smolar, Martin</cp:lastModifiedBy>
  <cp:lastPrinted>2015-06-17T09:32:58Z</cp:lastPrinted>
  <dcterms:created xsi:type="dcterms:W3CDTF">2009-05-23T20:24:14Z</dcterms:created>
  <dcterms:modified xsi:type="dcterms:W3CDTF">2019-09-17T09:24:06Z</dcterms:modified>
</cp:coreProperties>
</file>